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63484e412a7cda3/Småland/Lag-UDM/2022/"/>
    </mc:Choice>
  </mc:AlternateContent>
  <xr:revisionPtr revIDLastSave="58" documentId="8_{B6BC70DC-D8E8-47D3-B4ED-E7491115F9E8}" xr6:coauthVersionLast="47" xr6:coauthVersionMax="47" xr10:uidLastSave="{2B08C71F-FF38-4EC9-805F-5D90B53EB3FF}"/>
  <bookViews>
    <workbookView xWindow="-132" yWindow="-132" windowWidth="23304" windowHeight="12504" xr2:uid="{00000000-000D-0000-FFFF-FFFF00000000}"/>
  </bookViews>
  <sheets>
    <sheet name="Poängprotokoll" sheetId="2" r:id="rId1"/>
    <sheet name="Sammanställning" sheetId="3" r:id="rId2"/>
    <sheet name="faktore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2" i="2" l="1"/>
  <c r="M170" i="2"/>
  <c r="K170" i="2"/>
  <c r="I170" i="2"/>
  <c r="G170" i="2"/>
  <c r="E170" i="2"/>
  <c r="M169" i="2"/>
  <c r="K169" i="2"/>
  <c r="I169" i="2"/>
  <c r="G169" i="2"/>
  <c r="E169" i="2"/>
  <c r="M168" i="2"/>
  <c r="K168" i="2"/>
  <c r="I168" i="2"/>
  <c r="G168" i="2"/>
  <c r="E168" i="2"/>
  <c r="M167" i="2"/>
  <c r="K167" i="2"/>
  <c r="I167" i="2"/>
  <c r="G167" i="2"/>
  <c r="E167" i="2"/>
  <c r="M166" i="2"/>
  <c r="K166" i="2"/>
  <c r="I166" i="2"/>
  <c r="G166" i="2"/>
  <c r="E166" i="2"/>
  <c r="M165" i="2"/>
  <c r="K165" i="2"/>
  <c r="I165" i="2"/>
  <c r="G165" i="2"/>
  <c r="E165" i="2"/>
  <c r="M164" i="2"/>
  <c r="K164" i="2"/>
  <c r="I164" i="2"/>
  <c r="G164" i="2"/>
  <c r="G161" i="2" s="1"/>
  <c r="E164" i="2"/>
  <c r="M163" i="2"/>
  <c r="K163" i="2"/>
  <c r="I163" i="2"/>
  <c r="I161" i="2" s="1"/>
  <c r="G163" i="2"/>
  <c r="E163" i="2"/>
  <c r="M162" i="2"/>
  <c r="K162" i="2"/>
  <c r="K161" i="2" s="1"/>
  <c r="I162" i="2"/>
  <c r="G162" i="2"/>
  <c r="E162" i="2"/>
  <c r="M161" i="2"/>
  <c r="E161" i="2"/>
  <c r="J174" i="2" s="1"/>
  <c r="E148" i="2"/>
  <c r="M146" i="2"/>
  <c r="K146" i="2"/>
  <c r="I146" i="2"/>
  <c r="G146" i="2"/>
  <c r="E146" i="2"/>
  <c r="M145" i="2"/>
  <c r="K145" i="2"/>
  <c r="K137" i="2" s="1"/>
  <c r="I145" i="2"/>
  <c r="G145" i="2"/>
  <c r="E145" i="2"/>
  <c r="M144" i="2"/>
  <c r="K144" i="2"/>
  <c r="I144" i="2"/>
  <c r="G144" i="2"/>
  <c r="E144" i="2"/>
  <c r="M143" i="2"/>
  <c r="K143" i="2"/>
  <c r="I143" i="2"/>
  <c r="G143" i="2"/>
  <c r="E143" i="2"/>
  <c r="M142" i="2"/>
  <c r="K142" i="2"/>
  <c r="I142" i="2"/>
  <c r="G142" i="2"/>
  <c r="E142" i="2"/>
  <c r="M141" i="2"/>
  <c r="K141" i="2"/>
  <c r="I141" i="2"/>
  <c r="G141" i="2"/>
  <c r="E141" i="2"/>
  <c r="M140" i="2"/>
  <c r="M137" i="2" s="1"/>
  <c r="K140" i="2"/>
  <c r="I140" i="2"/>
  <c r="G140" i="2"/>
  <c r="E140" i="2"/>
  <c r="E137" i="2" s="1"/>
  <c r="M139" i="2"/>
  <c r="K139" i="2"/>
  <c r="I139" i="2"/>
  <c r="G139" i="2"/>
  <c r="G137" i="2" s="1"/>
  <c r="E139" i="2"/>
  <c r="M138" i="2"/>
  <c r="K138" i="2"/>
  <c r="I138" i="2"/>
  <c r="I137" i="2" s="1"/>
  <c r="G138" i="2"/>
  <c r="E138" i="2"/>
  <c r="E124" i="2"/>
  <c r="M122" i="2"/>
  <c r="K122" i="2"/>
  <c r="I122" i="2"/>
  <c r="G122" i="2"/>
  <c r="E122" i="2"/>
  <c r="M121" i="2"/>
  <c r="K121" i="2"/>
  <c r="I121" i="2"/>
  <c r="G121" i="2"/>
  <c r="E121" i="2"/>
  <c r="M120" i="2"/>
  <c r="K120" i="2"/>
  <c r="I120" i="2"/>
  <c r="G120" i="2"/>
  <c r="E120" i="2"/>
  <c r="M119" i="2"/>
  <c r="K119" i="2"/>
  <c r="I119" i="2"/>
  <c r="G119" i="2"/>
  <c r="E119" i="2"/>
  <c r="M118" i="2"/>
  <c r="K118" i="2"/>
  <c r="I118" i="2"/>
  <c r="G118" i="2"/>
  <c r="E118" i="2"/>
  <c r="M117" i="2"/>
  <c r="K117" i="2"/>
  <c r="I117" i="2"/>
  <c r="G117" i="2"/>
  <c r="E117" i="2"/>
  <c r="M116" i="2"/>
  <c r="K116" i="2"/>
  <c r="I116" i="2"/>
  <c r="G116" i="2"/>
  <c r="G113" i="2" s="1"/>
  <c r="E116" i="2"/>
  <c r="M115" i="2"/>
  <c r="K115" i="2"/>
  <c r="I115" i="2"/>
  <c r="I113" i="2" s="1"/>
  <c r="G115" i="2"/>
  <c r="E115" i="2"/>
  <c r="M114" i="2"/>
  <c r="K114" i="2"/>
  <c r="K113" i="2" s="1"/>
  <c r="I114" i="2"/>
  <c r="G114" i="2"/>
  <c r="E114" i="2"/>
  <c r="M113" i="2"/>
  <c r="E113" i="2"/>
  <c r="J126" i="2" s="1"/>
  <c r="E100" i="2"/>
  <c r="M98" i="2"/>
  <c r="K98" i="2"/>
  <c r="I98" i="2"/>
  <c r="G98" i="2"/>
  <c r="E98" i="2"/>
  <c r="M97" i="2"/>
  <c r="K97" i="2"/>
  <c r="I97" i="2"/>
  <c r="G97" i="2"/>
  <c r="E97" i="2"/>
  <c r="M96" i="2"/>
  <c r="K96" i="2"/>
  <c r="I96" i="2"/>
  <c r="G96" i="2"/>
  <c r="E96" i="2"/>
  <c r="M95" i="2"/>
  <c r="K95" i="2"/>
  <c r="I95" i="2"/>
  <c r="G95" i="2"/>
  <c r="E95" i="2"/>
  <c r="M94" i="2"/>
  <c r="K94" i="2"/>
  <c r="I94" i="2"/>
  <c r="G94" i="2"/>
  <c r="E94" i="2"/>
  <c r="M93" i="2"/>
  <c r="K93" i="2"/>
  <c r="I93" i="2"/>
  <c r="G93" i="2"/>
  <c r="E93" i="2"/>
  <c r="M92" i="2"/>
  <c r="K92" i="2"/>
  <c r="I92" i="2"/>
  <c r="G92" i="2"/>
  <c r="G89" i="2" s="1"/>
  <c r="E92" i="2"/>
  <c r="M91" i="2"/>
  <c r="K91" i="2"/>
  <c r="I91" i="2"/>
  <c r="I89" i="2" s="1"/>
  <c r="G91" i="2"/>
  <c r="E91" i="2"/>
  <c r="M90" i="2"/>
  <c r="K90" i="2"/>
  <c r="K89" i="2" s="1"/>
  <c r="I90" i="2"/>
  <c r="G90" i="2"/>
  <c r="E90" i="2"/>
  <c r="M89" i="2"/>
  <c r="E89" i="2"/>
  <c r="J102" i="2" s="1"/>
  <c r="E77" i="2"/>
  <c r="M75" i="2"/>
  <c r="K75" i="2"/>
  <c r="I75" i="2"/>
  <c r="G75" i="2"/>
  <c r="E75" i="2"/>
  <c r="M74" i="2"/>
  <c r="K74" i="2"/>
  <c r="I74" i="2"/>
  <c r="G74" i="2"/>
  <c r="E74" i="2"/>
  <c r="M73" i="2"/>
  <c r="K73" i="2"/>
  <c r="I73" i="2"/>
  <c r="G73" i="2"/>
  <c r="E73" i="2"/>
  <c r="M72" i="2"/>
  <c r="K72" i="2"/>
  <c r="I72" i="2"/>
  <c r="G72" i="2"/>
  <c r="E72" i="2"/>
  <c r="M71" i="2"/>
  <c r="K71" i="2"/>
  <c r="I71" i="2"/>
  <c r="G71" i="2"/>
  <c r="E71" i="2"/>
  <c r="M70" i="2"/>
  <c r="K70" i="2"/>
  <c r="I70" i="2"/>
  <c r="G70" i="2"/>
  <c r="E70" i="2"/>
  <c r="M69" i="2"/>
  <c r="K69" i="2"/>
  <c r="I69" i="2"/>
  <c r="G69" i="2"/>
  <c r="G66" i="2" s="1"/>
  <c r="E69" i="2"/>
  <c r="M68" i="2"/>
  <c r="K68" i="2"/>
  <c r="I68" i="2"/>
  <c r="I66" i="2" s="1"/>
  <c r="G68" i="2"/>
  <c r="E68" i="2"/>
  <c r="M67" i="2"/>
  <c r="K67" i="2"/>
  <c r="K66" i="2" s="1"/>
  <c r="I67" i="2"/>
  <c r="G67" i="2"/>
  <c r="E67" i="2"/>
  <c r="M66" i="2"/>
  <c r="E66" i="2"/>
  <c r="J79" i="2" s="1"/>
  <c r="E53" i="2"/>
  <c r="M51" i="2"/>
  <c r="K51" i="2"/>
  <c r="I51" i="2"/>
  <c r="G51" i="2"/>
  <c r="E51" i="2"/>
  <c r="M50" i="2"/>
  <c r="K50" i="2"/>
  <c r="I50" i="2"/>
  <c r="G50" i="2"/>
  <c r="E50" i="2"/>
  <c r="M49" i="2"/>
  <c r="K49" i="2"/>
  <c r="I49" i="2"/>
  <c r="G49" i="2"/>
  <c r="E49" i="2"/>
  <c r="M48" i="2"/>
  <c r="K48" i="2"/>
  <c r="I48" i="2"/>
  <c r="G48" i="2"/>
  <c r="E48" i="2"/>
  <c r="M47" i="2"/>
  <c r="K47" i="2"/>
  <c r="I47" i="2"/>
  <c r="G47" i="2"/>
  <c r="E47" i="2"/>
  <c r="M46" i="2"/>
  <c r="K46" i="2"/>
  <c r="I46" i="2"/>
  <c r="G46" i="2"/>
  <c r="E46" i="2"/>
  <c r="M45" i="2"/>
  <c r="K45" i="2"/>
  <c r="I45" i="2"/>
  <c r="G45" i="2"/>
  <c r="G42" i="2" s="1"/>
  <c r="E45" i="2"/>
  <c r="M44" i="2"/>
  <c r="K44" i="2"/>
  <c r="I44" i="2"/>
  <c r="I42" i="2" s="1"/>
  <c r="G44" i="2"/>
  <c r="E44" i="2"/>
  <c r="M43" i="2"/>
  <c r="K43" i="2"/>
  <c r="K42" i="2" s="1"/>
  <c r="I43" i="2"/>
  <c r="G43" i="2"/>
  <c r="E43" i="2"/>
  <c r="M42" i="2"/>
  <c r="E42" i="2"/>
  <c r="J55" i="2" s="1"/>
  <c r="E26" i="2"/>
  <c r="G26" i="2"/>
  <c r="I26" i="2"/>
  <c r="K26" i="2"/>
  <c r="M26" i="2"/>
  <c r="G19" i="2"/>
  <c r="G21" i="2"/>
  <c r="M27" i="2"/>
  <c r="M25" i="2"/>
  <c r="M24" i="2"/>
  <c r="M23" i="2"/>
  <c r="M22" i="2"/>
  <c r="M21" i="2"/>
  <c r="M20" i="2"/>
  <c r="M19" i="2"/>
  <c r="E29" i="2"/>
  <c r="K27" i="2"/>
  <c r="K25" i="2"/>
  <c r="K24" i="2"/>
  <c r="K23" i="2"/>
  <c r="K22" i="2"/>
  <c r="K21" i="2"/>
  <c r="K20" i="2"/>
  <c r="K19" i="2"/>
  <c r="I27" i="2"/>
  <c r="I25" i="2"/>
  <c r="I24" i="2"/>
  <c r="I23" i="2"/>
  <c r="I22" i="2"/>
  <c r="I21" i="2"/>
  <c r="I20" i="2"/>
  <c r="I19" i="2"/>
  <c r="G27" i="2"/>
  <c r="G25" i="2"/>
  <c r="G24" i="2"/>
  <c r="G23" i="2"/>
  <c r="G22" i="2"/>
  <c r="G20" i="2"/>
  <c r="E27" i="2"/>
  <c r="E25" i="2"/>
  <c r="E24" i="2"/>
  <c r="E23" i="2"/>
  <c r="E22" i="2"/>
  <c r="E21" i="2"/>
  <c r="E20" i="2"/>
  <c r="E19" i="2"/>
  <c r="J150" i="2" l="1"/>
  <c r="A9" i="3"/>
  <c r="A8" i="3"/>
  <c r="A7" i="3"/>
  <c r="A6" i="3"/>
  <c r="A5" i="3"/>
  <c r="A4" i="3"/>
  <c r="A3" i="3"/>
  <c r="I18" i="2" l="1"/>
  <c r="G18" i="2"/>
  <c r="K18" i="2"/>
  <c r="M18" i="2"/>
  <c r="E18" i="2"/>
  <c r="B8" i="3"/>
  <c r="B6" i="3"/>
  <c r="B7" i="3"/>
  <c r="B9" i="3"/>
  <c r="A2" i="3"/>
  <c r="J31" i="2" l="1"/>
  <c r="B2" i="3"/>
  <c r="B5" i="3"/>
  <c r="B4" i="3"/>
  <c r="B3" i="3"/>
</calcChain>
</file>

<file path=xl/sharedStrings.xml><?xml version="1.0" encoding="utf-8"?>
<sst xmlns="http://schemas.openxmlformats.org/spreadsheetml/2006/main" count="184" uniqueCount="33">
  <si>
    <t>Namn</t>
  </si>
  <si>
    <t>Född</t>
  </si>
  <si>
    <t>Poäng</t>
  </si>
  <si>
    <t>Höjd</t>
  </si>
  <si>
    <t>Längd</t>
  </si>
  <si>
    <t>Kula</t>
  </si>
  <si>
    <t>ss,xx</t>
  </si>
  <si>
    <t>60 m</t>
  </si>
  <si>
    <t>400 m</t>
  </si>
  <si>
    <t>Boll</t>
  </si>
  <si>
    <t>Mix 11</t>
  </si>
  <si>
    <t>TOTALPOÄNG MIX 11</t>
  </si>
  <si>
    <t xml:space="preserve">Poäng </t>
  </si>
  <si>
    <t>Mix11 Match 1</t>
  </si>
  <si>
    <t>Datum</t>
  </si>
  <si>
    <t>Arena</t>
  </si>
  <si>
    <t>Tävlingsledare</t>
  </si>
  <si>
    <t>Förening</t>
  </si>
  <si>
    <t>Lagnamn</t>
  </si>
  <si>
    <t>STAFETT 5 x 60 m</t>
  </si>
  <si>
    <t>m,cm</t>
  </si>
  <si>
    <t>Har ni frågor så kontaktar ni Ingemar Hedin 070-3225323. Lycka till med tävlandet!</t>
  </si>
  <si>
    <t>60m</t>
  </si>
  <si>
    <t>400m</t>
  </si>
  <si>
    <t>Stafett</t>
  </si>
  <si>
    <t>Tid</t>
  </si>
  <si>
    <t>Faktor</t>
  </si>
  <si>
    <t xml:space="preserve"> </t>
  </si>
  <si>
    <t>Fyll i deltagare och resultaten i tabellen nedan. Poängen räknas ut automatisk.</t>
  </si>
  <si>
    <t>Poängen bygger på den norska Tyrvingtabellen men någora förändringar. Vi har använt oss av tabellen Jenter 11 samt tillägg för 400 m och stafett som inte finns som grenar.</t>
  </si>
  <si>
    <t>Boll har förändrad tabell eftersom den bygger på 150 g och vi kastar med 300g.</t>
  </si>
  <si>
    <t>Tabellen räknar automatiskt ut de tre bästa resultaten. Efter avslutad tävling skickar ni resultatfilen till friidrottsutveckare@smfif.se</t>
  </si>
  <si>
    <t>Friidrottscupen 2022 Mix11 Deltävling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</si>
</sst>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5" fillId="2" borderId="6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5" fillId="2" borderId="0" xfId="0" applyFont="1" applyFill="1" applyBorder="1" applyAlignment="1"/>
    <xf numFmtId="3" fontId="5" fillId="2" borderId="5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5" fillId="2" borderId="10" xfId="0" applyFont="1" applyFill="1" applyBorder="1" applyAlignment="1"/>
    <xf numFmtId="3" fontId="5" fillId="2" borderId="11" xfId="0" applyNumberFormat="1" applyFont="1" applyFill="1" applyBorder="1"/>
    <xf numFmtId="0" fontId="2" fillId="0" borderId="6" xfId="0" applyFont="1" applyFill="1" applyBorder="1"/>
    <xf numFmtId="0" fontId="2" fillId="0" borderId="3" xfId="0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2" borderId="12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4" xfId="0" applyFont="1" applyBorder="1" applyAlignment="1">
      <alignment horizontal="left"/>
    </xf>
    <xf numFmtId="3" fontId="9" fillId="0" borderId="4" xfId="0" applyNumberFormat="1" applyFont="1" applyBorder="1"/>
    <xf numFmtId="0" fontId="2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9" xfId="0" applyFont="1" applyFill="1" applyBorder="1"/>
    <xf numFmtId="0" fontId="2" fillId="2" borderId="11" xfId="0" applyFont="1" applyFill="1" applyBorder="1"/>
    <xf numFmtId="0" fontId="2" fillId="2" borderId="9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2" fillId="4" borderId="0" xfId="0" applyFont="1" applyFill="1" applyBorder="1"/>
    <xf numFmtId="3" fontId="5" fillId="4" borderId="0" xfId="0" applyNumberFormat="1" applyFont="1" applyFill="1" applyBorder="1"/>
    <xf numFmtId="3" fontId="5" fillId="5" borderId="13" xfId="0" applyNumberFormat="1" applyFont="1" applyFill="1" applyBorder="1"/>
    <xf numFmtId="0" fontId="3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left"/>
    </xf>
    <xf numFmtId="1" fontId="2" fillId="0" borderId="0" xfId="0" applyNumberFormat="1" applyFont="1"/>
    <xf numFmtId="2" fontId="0" fillId="0" borderId="0" xfId="0" applyNumberFormat="1"/>
    <xf numFmtId="0" fontId="7" fillId="4" borderId="0" xfId="0" applyFont="1" applyFill="1"/>
    <xf numFmtId="0" fontId="4" fillId="4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11" fillId="0" borderId="0" xfId="0" applyFont="1"/>
    <xf numFmtId="0" fontId="12" fillId="4" borderId="0" xfId="0" applyFont="1" applyFill="1"/>
    <xf numFmtId="3" fontId="12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Q180"/>
  <sheetViews>
    <sheetView tabSelected="1" workbookViewId="0">
      <selection activeCell="D19" sqref="D19"/>
    </sheetView>
  </sheetViews>
  <sheetFormatPr defaultColWidth="9.08984375" defaultRowHeight="12.5" x14ac:dyDescent="0.25"/>
  <cols>
    <col min="1" max="1" width="9.08984375" style="50"/>
    <col min="2" max="2" width="22.36328125" style="1" customWidth="1"/>
    <col min="3" max="3" width="5" style="2" bestFit="1" customWidth="1"/>
    <col min="4" max="4" width="8" style="3" customWidth="1"/>
    <col min="5" max="5" width="6.54296875" style="3" bestFit="1" customWidth="1"/>
    <col min="6" max="6" width="8" style="3" customWidth="1"/>
    <col min="7" max="7" width="6" style="3" bestFit="1" customWidth="1"/>
    <col min="8" max="8" width="8" style="3" customWidth="1"/>
    <col min="9" max="9" width="6.36328125" style="3" customWidth="1"/>
    <col min="10" max="10" width="8" style="3" customWidth="1"/>
    <col min="11" max="11" width="6.36328125" style="3" customWidth="1"/>
    <col min="12" max="12" width="8" style="3" customWidth="1"/>
    <col min="13" max="13" width="6.36328125" style="3" customWidth="1"/>
    <col min="14" max="14" width="12.6328125" style="1" bestFit="1" customWidth="1"/>
    <col min="15" max="15" width="9.08984375" style="50"/>
    <col min="16" max="16384" width="9.08984375" style="1"/>
  </cols>
  <sheetData>
    <row r="1" spans="1:17" ht="22" x14ac:dyDescent="0.4">
      <c r="B1" s="66" t="s">
        <v>32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7" s="50" customFormat="1" ht="13" thickBot="1" x14ac:dyDescent="0.3"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7" ht="17.5" x14ac:dyDescent="0.35">
      <c r="B3" s="32" t="s">
        <v>17</v>
      </c>
      <c r="C3" s="67"/>
      <c r="D3" s="67"/>
      <c r="E3" s="67"/>
      <c r="F3" s="67"/>
      <c r="G3" s="67"/>
      <c r="H3" s="5"/>
      <c r="I3" s="5"/>
      <c r="J3" s="5"/>
      <c r="K3" s="5"/>
      <c r="L3" s="5"/>
      <c r="M3" s="5"/>
      <c r="N3" s="6"/>
    </row>
    <row r="4" spans="1:17" ht="17.5" x14ac:dyDescent="0.35">
      <c r="B4" s="46" t="s">
        <v>14</v>
      </c>
      <c r="C4" s="68"/>
      <c r="D4" s="69"/>
      <c r="E4" s="69"/>
      <c r="F4" s="69"/>
      <c r="G4" s="69"/>
      <c r="H4" s="41"/>
      <c r="I4" s="41"/>
      <c r="J4" s="41"/>
      <c r="K4" s="41"/>
      <c r="L4" s="41"/>
      <c r="M4" s="41"/>
      <c r="N4" s="10"/>
    </row>
    <row r="5" spans="1:17" ht="17.5" x14ac:dyDescent="0.35">
      <c r="B5" s="46" t="s">
        <v>15</v>
      </c>
      <c r="C5" s="69"/>
      <c r="D5" s="69"/>
      <c r="E5" s="69"/>
      <c r="F5" s="69"/>
      <c r="G5" s="69"/>
      <c r="H5" s="41"/>
      <c r="I5" s="41"/>
      <c r="J5" s="41"/>
      <c r="K5" s="41"/>
      <c r="L5" s="41"/>
      <c r="M5" s="41"/>
      <c r="N5" s="10"/>
    </row>
    <row r="6" spans="1:17" ht="18" thickBot="1" x14ac:dyDescent="0.4">
      <c r="B6" s="47" t="s">
        <v>16</v>
      </c>
      <c r="C6" s="70"/>
      <c r="D6" s="70"/>
      <c r="E6" s="70"/>
      <c r="F6" s="70"/>
      <c r="G6" s="70"/>
      <c r="H6" s="23"/>
      <c r="I6" s="23"/>
      <c r="J6" s="23"/>
      <c r="K6" s="23"/>
      <c r="L6" s="23"/>
      <c r="M6" s="23"/>
      <c r="N6" s="48"/>
    </row>
    <row r="7" spans="1:17" ht="17.5" x14ac:dyDescent="0.35">
      <c r="B7" s="59"/>
      <c r="C7" s="60"/>
      <c r="D7" s="60"/>
      <c r="E7" s="60"/>
      <c r="F7" s="60"/>
      <c r="G7" s="60"/>
      <c r="H7" s="51"/>
      <c r="I7" s="51"/>
      <c r="J7" s="51"/>
      <c r="K7" s="51"/>
      <c r="L7" s="51"/>
      <c r="M7" s="51"/>
      <c r="N7" s="53"/>
      <c r="Q7" s="61"/>
    </row>
    <row r="8" spans="1:17" ht="17.5" x14ac:dyDescent="0.35">
      <c r="B8" s="63" t="s">
        <v>28</v>
      </c>
      <c r="C8" s="64"/>
      <c r="D8" s="64"/>
      <c r="E8" s="64"/>
      <c r="F8" s="64"/>
      <c r="G8" s="64"/>
      <c r="H8" s="58"/>
      <c r="I8" s="58"/>
      <c r="J8" s="58"/>
      <c r="K8" s="58"/>
      <c r="L8" s="58"/>
      <c r="M8" s="58"/>
      <c r="N8" s="50"/>
    </row>
    <row r="9" spans="1:17" s="74" customFormat="1" ht="11.5" x14ac:dyDescent="0.25">
      <c r="A9" s="71"/>
      <c r="B9" s="71" t="s">
        <v>29</v>
      </c>
      <c r="C9" s="72"/>
      <c r="D9" s="72"/>
      <c r="E9" s="72"/>
      <c r="F9" s="72"/>
      <c r="G9" s="72"/>
      <c r="H9" s="73"/>
      <c r="I9" s="73"/>
      <c r="J9" s="73"/>
      <c r="K9" s="73"/>
      <c r="L9" s="73"/>
      <c r="M9" s="73"/>
      <c r="N9" s="71"/>
      <c r="O9" s="71"/>
    </row>
    <row r="10" spans="1:17" s="74" customFormat="1" ht="11.5" x14ac:dyDescent="0.25">
      <c r="A10" s="71"/>
      <c r="B10" s="72" t="s">
        <v>30</v>
      </c>
      <c r="C10" s="73"/>
      <c r="D10" s="73"/>
      <c r="E10" s="73"/>
      <c r="F10" s="73"/>
      <c r="G10" s="73"/>
      <c r="H10" s="73"/>
      <c r="I10" s="73"/>
      <c r="J10" s="75"/>
      <c r="K10" s="73"/>
      <c r="L10" s="73"/>
      <c r="M10" s="73"/>
      <c r="N10" s="76"/>
      <c r="O10" s="71"/>
    </row>
    <row r="11" spans="1:17" s="74" customFormat="1" ht="11.5" x14ac:dyDescent="0.25">
      <c r="A11" s="71"/>
      <c r="B11" s="72" t="s">
        <v>31</v>
      </c>
      <c r="C11" s="73"/>
      <c r="D11" s="73"/>
      <c r="E11" s="73"/>
      <c r="F11" s="73"/>
      <c r="G11" s="73"/>
      <c r="H11" s="73"/>
      <c r="I11" s="73"/>
      <c r="J11" s="75"/>
      <c r="K11" s="73"/>
      <c r="L11" s="73"/>
      <c r="M11" s="73"/>
      <c r="N11" s="76"/>
      <c r="O11" s="71"/>
    </row>
    <row r="12" spans="1:17" s="74" customFormat="1" ht="11.5" x14ac:dyDescent="0.25">
      <c r="A12" s="71"/>
      <c r="B12" s="72" t="s">
        <v>21</v>
      </c>
      <c r="C12" s="73"/>
      <c r="D12" s="73"/>
      <c r="E12" s="73"/>
      <c r="F12" s="73"/>
      <c r="G12" s="73"/>
      <c r="H12" s="73"/>
      <c r="I12" s="73"/>
      <c r="J12" s="75"/>
      <c r="K12" s="73"/>
      <c r="L12" s="73"/>
      <c r="M12" s="73"/>
      <c r="N12" s="76"/>
      <c r="O12" s="71"/>
    </row>
    <row r="13" spans="1:17" ht="13" thickBot="1" x14ac:dyDescent="0.3">
      <c r="B13" s="51"/>
      <c r="C13" s="51"/>
      <c r="D13" s="51"/>
      <c r="E13" s="51"/>
      <c r="F13" s="51"/>
      <c r="G13" s="51"/>
      <c r="H13" s="51"/>
      <c r="I13" s="51"/>
      <c r="J13" s="52"/>
      <c r="K13" s="51"/>
      <c r="L13" s="51"/>
      <c r="M13" s="51"/>
      <c r="N13" s="54"/>
    </row>
    <row r="14" spans="1:17" ht="17.5" x14ac:dyDescent="0.35">
      <c r="B14" s="32" t="s">
        <v>18</v>
      </c>
      <c r="C14" s="67"/>
      <c r="D14" s="67"/>
      <c r="E14" s="67"/>
      <c r="F14" s="67"/>
      <c r="G14" s="67"/>
      <c r="H14" s="5"/>
      <c r="I14" s="5"/>
      <c r="J14" s="5"/>
      <c r="K14" s="5"/>
      <c r="L14" s="5"/>
      <c r="M14" s="5"/>
      <c r="N14" s="6"/>
    </row>
    <row r="15" spans="1:17" x14ac:dyDescent="0.25">
      <c r="B15" s="7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7" x14ac:dyDescent="0.25">
      <c r="B16" s="11" t="s">
        <v>13</v>
      </c>
      <c r="C16" s="12"/>
      <c r="D16" s="41"/>
      <c r="E16" s="41"/>
      <c r="F16" s="41"/>
      <c r="G16" s="41"/>
      <c r="H16" s="41"/>
      <c r="I16" s="41"/>
      <c r="J16" s="41"/>
      <c r="K16" s="41"/>
      <c r="L16" s="41"/>
      <c r="M16" s="13"/>
      <c r="N16" s="10"/>
    </row>
    <row r="17" spans="1:15" x14ac:dyDescent="0.25">
      <c r="B17" s="14" t="s">
        <v>0</v>
      </c>
      <c r="C17" s="12" t="s">
        <v>1</v>
      </c>
      <c r="D17" s="41" t="s">
        <v>7</v>
      </c>
      <c r="E17" s="41" t="s">
        <v>12</v>
      </c>
      <c r="F17" s="41" t="s">
        <v>8</v>
      </c>
      <c r="G17" s="41" t="s">
        <v>2</v>
      </c>
      <c r="H17" s="41" t="s">
        <v>4</v>
      </c>
      <c r="I17" s="41" t="s">
        <v>2</v>
      </c>
      <c r="J17" s="41" t="s">
        <v>5</v>
      </c>
      <c r="K17" s="41" t="s">
        <v>2</v>
      </c>
      <c r="L17" s="41" t="s">
        <v>9</v>
      </c>
      <c r="M17" s="13" t="s">
        <v>2</v>
      </c>
      <c r="N17" s="10"/>
    </row>
    <row r="18" spans="1:15" s="4" customFormat="1" ht="12.75" customHeight="1" x14ac:dyDescent="0.2">
      <c r="A18" s="56"/>
      <c r="B18" s="15"/>
      <c r="C18" s="16"/>
      <c r="D18" s="18" t="s">
        <v>6</v>
      </c>
      <c r="E18" s="17">
        <f>LARGE(E19:E27,1)+LARGE(E19:E27,2)+LARGE(E19:E27,3)</f>
        <v>0</v>
      </c>
      <c r="F18" s="18" t="s">
        <v>6</v>
      </c>
      <c r="G18" s="17">
        <f>LARGE(G19:G27,1)+LARGE(G19:G27,2)+LARGE(G19:G27,3)</f>
        <v>0</v>
      </c>
      <c r="H18" s="18" t="s">
        <v>20</v>
      </c>
      <c r="I18" s="17">
        <f>LARGE(I19:I27,1)+LARGE(I19:I27,2)+LARGE(I19:I27,3)</f>
        <v>0</v>
      </c>
      <c r="J18" s="18" t="s">
        <v>20</v>
      </c>
      <c r="K18" s="17">
        <f>LARGE(K19:K27,1)+LARGE(K19:K27,2)+LARGE(K19:K27,3)</f>
        <v>0</v>
      </c>
      <c r="L18" s="18" t="s">
        <v>20</v>
      </c>
      <c r="M18" s="19">
        <f>LARGE(M19:M27,1)+LARGE(M19:M27,2)+LARGE(M19:M27,3)</f>
        <v>0</v>
      </c>
      <c r="N18" s="20"/>
      <c r="O18" s="56"/>
    </row>
    <row r="19" spans="1:15" x14ac:dyDescent="0.25">
      <c r="A19" s="50">
        <v>1</v>
      </c>
      <c r="B19" s="26"/>
      <c r="C19" s="33"/>
      <c r="D19" s="28"/>
      <c r="E19" s="42">
        <f>MAX(IF(D19&lt;&gt;"",ROUNDDOWN(1000-faktorer!$C$2*(D19-faktorer!$B$2)*100,0),0),0)</f>
        <v>0</v>
      </c>
      <c r="F19" s="28"/>
      <c r="G19" s="42">
        <f>MAX(IF(F19&lt;&gt;"",ROUNDDOWN(1000-faktorer!$C$7*(F19-faktorer!$B$7)*10,0),0),0)</f>
        <v>0</v>
      </c>
      <c r="H19" s="28"/>
      <c r="I19" s="42">
        <f>MAX(IF(H19&lt;&gt;"",ROUNDDOWN(1000+faktorer!$C$4*(H19-faktorer!$B$4)*100,0),0),0)</f>
        <v>0</v>
      </c>
      <c r="J19" s="30"/>
      <c r="K19" s="42">
        <f>MAX(IF(J19&lt;&gt;"",ROUNDDOWN((IF(J19&lt;7.04,894,1000))+IF(J19&lt;7.04,faktorer!$E$5,IF(J19&lt;8.8,faktorer!$D$5,faktorer!$C$5))*(J19-IF(J19&lt;7.04,7.04,faktorer!$B$5))*100,0),0),0)</f>
        <v>0</v>
      </c>
      <c r="L19" s="30"/>
      <c r="M19" s="44">
        <f>MAX(IF(L19&lt;&gt;"",ROUNDDOWN((IF(L19&lt;28,828,1000))+IF(L19&lt;28,faktorer!$E$6,IF(L19&lt;35,faktorer!$D$6,faktorer!$C$6))*(L19-IF(L19&lt;28,28,faktorer!$B$6))*100,0),0),0)</f>
        <v>0</v>
      </c>
      <c r="N19" s="10"/>
    </row>
    <row r="20" spans="1:15" x14ac:dyDescent="0.25">
      <c r="A20" s="50">
        <v>2</v>
      </c>
      <c r="B20" s="26"/>
      <c r="C20" s="33"/>
      <c r="D20" s="28"/>
      <c r="E20" s="42">
        <f>MAX(IF(D20&lt;&gt;"",ROUNDDOWN(1000-faktorer!$C$2*(D20-faktorer!$B$2)*100,0),0),0)</f>
        <v>0</v>
      </c>
      <c r="F20" s="28"/>
      <c r="G20" s="42">
        <f>MAX(IF(F20&lt;&gt;"",ROUNDDOWN(1000-faktorer!$C$7*(F20-faktorer!$B$7)*10,0),0),0)</f>
        <v>0</v>
      </c>
      <c r="H20" s="30"/>
      <c r="I20" s="42">
        <f>MAX(IF(H20&lt;&gt;"",ROUNDDOWN(1000+faktorer!$C$4*(H20-faktorer!$B$4)*100,0),0),0)</f>
        <v>0</v>
      </c>
      <c r="J20" s="30"/>
      <c r="K20" s="42">
        <f>MAX(IF(J20&lt;&gt;"",ROUNDDOWN((IF(J20&lt;7.04,894,1000))+IF(J20&lt;7.04,faktorer!$E$5,IF(J20&lt;8.8,faktorer!$D$5,faktorer!$C$5))*(J20-IF(J20&lt;7.04,7.04,faktorer!$B$5))*100,0),0),0)</f>
        <v>0</v>
      </c>
      <c r="L20" s="30"/>
      <c r="M20" s="44">
        <f>MAX(IF(L20&lt;&gt;"",ROUNDDOWN((IF(L20&lt;28,828,1000))+IF(L20&lt;28,faktorer!$E$6,IF(L20&lt;35,faktorer!$D$6,faktorer!$C$6))*(L20-IF(L20&lt;28,28,faktorer!$B$6))*100,0),0),0)</f>
        <v>0</v>
      </c>
      <c r="N20" s="10"/>
    </row>
    <row r="21" spans="1:15" x14ac:dyDescent="0.25">
      <c r="A21" s="50">
        <v>3</v>
      </c>
      <c r="B21" s="26"/>
      <c r="C21" s="33"/>
      <c r="D21" s="28"/>
      <c r="E21" s="42">
        <f>MAX(IF(D21&lt;&gt;"",ROUNDDOWN(1000-faktorer!$C$2*(D21-faktorer!$B$2)*100,0),0),0)</f>
        <v>0</v>
      </c>
      <c r="F21" s="28"/>
      <c r="G21" s="42">
        <f>MAX(IF(F21&lt;&gt;"",ROUNDDOWN(1000-faktorer!$C$7*(F21-faktorer!$B$7)*10,0),0),0)</f>
        <v>0</v>
      </c>
      <c r="H21" s="30"/>
      <c r="I21" s="42">
        <f>MAX(IF(H21&lt;&gt;"",ROUNDDOWN(1000+faktorer!$C$4*(H21-faktorer!$B$4)*100,0),0),0)</f>
        <v>0</v>
      </c>
      <c r="J21" s="30"/>
      <c r="K21" s="42">
        <f>MAX(IF(J21&lt;&gt;"",ROUNDDOWN((IF(J21&lt;7.04,894,1000))+IF(J21&lt;7.04,faktorer!$E$5,IF(J21&lt;8.8,faktorer!$D$5,faktorer!$C$5))*(J21-IF(J21&lt;7.04,7.04,faktorer!$B$5))*100,0),0),0)</f>
        <v>0</v>
      </c>
      <c r="L21" s="30"/>
      <c r="M21" s="44">
        <f>MAX(IF(L21&lt;&gt;"",ROUNDDOWN((IF(L21&lt;28,828,1000))+IF(L21&lt;28,faktorer!$E$6,IF(L21&lt;35,faktorer!$D$6,faktorer!$C$6))*(L21-IF(L21&lt;28,28,faktorer!$B$6))*100,0),0),0)</f>
        <v>0</v>
      </c>
      <c r="N21" s="10"/>
    </row>
    <row r="22" spans="1:15" x14ac:dyDescent="0.25">
      <c r="A22" s="50">
        <v>4</v>
      </c>
      <c r="B22" s="26"/>
      <c r="C22" s="33"/>
      <c r="D22" s="28"/>
      <c r="E22" s="42">
        <f>MAX(IF(D22&lt;&gt;"",ROUNDDOWN(1000-faktorer!$C$2*(D22-faktorer!$B$2)*100,0),0),0)</f>
        <v>0</v>
      </c>
      <c r="F22" s="28"/>
      <c r="G22" s="42">
        <f>MAX(IF(F22&lt;&gt;"",ROUNDDOWN(1000-faktorer!$C$7*(F22-faktorer!$B$7)*10,0),0),0)</f>
        <v>0</v>
      </c>
      <c r="H22" s="30"/>
      <c r="I22" s="42">
        <f>MAX(IF(H22&lt;&gt;"",ROUNDDOWN(1000+faktorer!$C$4*(H22-faktorer!$B$4)*100,0),0),0)</f>
        <v>0</v>
      </c>
      <c r="J22" s="30"/>
      <c r="K22" s="42">
        <f>MAX(IF(J22&lt;&gt;"",ROUNDDOWN((IF(J22&lt;7.04,894,1000))+IF(J22&lt;7.04,faktorer!$E$5,IF(J22&lt;8.8,faktorer!$D$5,faktorer!$C$5))*(J22-IF(J22&lt;7.04,7.04,faktorer!$B$5))*100,0),0),0)</f>
        <v>0</v>
      </c>
      <c r="L22" s="30"/>
      <c r="M22" s="44">
        <f>MAX(IF(L22&lt;&gt;"",ROUNDDOWN((IF(L22&lt;28,828,1000))+IF(L22&lt;28,faktorer!$E$6,IF(L22&lt;35,faktorer!$D$6,faktorer!$C$6))*(L22-IF(L22&lt;28,28,faktorer!$B$6))*100,0),0),0)</f>
        <v>0</v>
      </c>
      <c r="N22" s="10"/>
    </row>
    <row r="23" spans="1:15" x14ac:dyDescent="0.25">
      <c r="A23" s="50">
        <v>5</v>
      </c>
      <c r="B23" s="26"/>
      <c r="C23" s="33"/>
      <c r="D23" s="28"/>
      <c r="E23" s="42">
        <f>MAX(IF(D23&lt;&gt;"",ROUNDDOWN(1000-faktorer!$C$2*(D23-faktorer!$B$2)*100,0),0),0)</f>
        <v>0</v>
      </c>
      <c r="F23" s="28"/>
      <c r="G23" s="42">
        <f>MAX(IF(F23&lt;&gt;"",ROUNDDOWN(1000-faktorer!$C$7*(F23-faktorer!$B$7)*10,0),0),0)</f>
        <v>0</v>
      </c>
      <c r="H23" s="30"/>
      <c r="I23" s="42">
        <f>MAX(IF(H23&lt;&gt;"",ROUNDDOWN(1000+faktorer!$C$4*(H23-faktorer!$B$4)*100,0),0),0)</f>
        <v>0</v>
      </c>
      <c r="J23" s="30"/>
      <c r="K23" s="42">
        <f>MAX(IF(J23&lt;&gt;"",ROUNDDOWN((IF(J23&lt;7.04,894,1000))+IF(J23&lt;7.04,faktorer!$E$5,IF(J23&lt;8.8,faktorer!$D$5,faktorer!$C$5))*(J23-IF(J23&lt;7.04,7.04,faktorer!$B$5))*100,0),0),0)</f>
        <v>0</v>
      </c>
      <c r="L23" s="30"/>
      <c r="M23" s="44">
        <f>MAX(IF(L23&lt;&gt;"",ROUNDDOWN((IF(L23&lt;28,828,1000))+IF(L23&lt;28,faktorer!$E$6,IF(L23&lt;35,faktorer!$D$6,faktorer!$C$6))*(L23-IF(L23&lt;28,28,faktorer!$B$6))*100,0),0),0)</f>
        <v>0</v>
      </c>
      <c r="N23" s="10"/>
    </row>
    <row r="24" spans="1:15" x14ac:dyDescent="0.25">
      <c r="A24" s="50">
        <v>6</v>
      </c>
      <c r="B24" s="26"/>
      <c r="C24" s="33"/>
      <c r="D24" s="28"/>
      <c r="E24" s="42">
        <f>MAX(IF(D24&lt;&gt;"",ROUNDDOWN(1000-faktorer!$C$2*(D24-faktorer!$B$2)*100,0),0),0)</f>
        <v>0</v>
      </c>
      <c r="F24" s="28"/>
      <c r="G24" s="42">
        <f>MAX(IF(F24&lt;&gt;"",ROUNDDOWN(1000-faktorer!$C$7*(F24-faktorer!$B$7)*10,0),0),0)</f>
        <v>0</v>
      </c>
      <c r="H24" s="30"/>
      <c r="I24" s="42">
        <f>MAX(IF(H24&lt;&gt;"",ROUNDDOWN(1000+faktorer!$C$4*(H24-faktorer!$B$4)*100,0),0),0)</f>
        <v>0</v>
      </c>
      <c r="J24" s="30"/>
      <c r="K24" s="42">
        <f>MAX(IF(J24&lt;&gt;"",ROUNDDOWN((IF(J24&lt;7.04,894,1000))+IF(J24&lt;7.04,faktorer!$E$5,IF(J24&lt;8.8,faktorer!$D$5,faktorer!$C$5))*(J24-IF(J24&lt;7.04,7.04,faktorer!$B$5))*100,0),0),0)</f>
        <v>0</v>
      </c>
      <c r="L24" s="30"/>
      <c r="M24" s="44">
        <f>MAX(IF(L24&lt;&gt;"",ROUNDDOWN((IF(L24&lt;28,828,1000))+IF(L24&lt;28,faktorer!$E$6,IF(L24&lt;35,faktorer!$D$6,faktorer!$C$6))*(L24-IF(L24&lt;28,28,faktorer!$B$6))*100,0),0),0)</f>
        <v>0</v>
      </c>
      <c r="N24" s="10"/>
    </row>
    <row r="25" spans="1:15" x14ac:dyDescent="0.25">
      <c r="A25" s="50">
        <v>7</v>
      </c>
      <c r="B25" s="26"/>
      <c r="C25" s="33"/>
      <c r="D25" s="28"/>
      <c r="E25" s="42">
        <f>MAX(IF(D25&lt;&gt;"",ROUNDDOWN(1000-faktorer!$C$2*(D25-faktorer!$B$2)*100,0),0),0)</f>
        <v>0</v>
      </c>
      <c r="F25" s="28"/>
      <c r="G25" s="42">
        <f>MAX(IF(F25&lt;&gt;"",ROUNDDOWN(1000-faktorer!$C$7*(F25-faktorer!$B$7)*10,0),0),0)</f>
        <v>0</v>
      </c>
      <c r="H25" s="30"/>
      <c r="I25" s="42">
        <f>MAX(IF(H25&lt;&gt;"",ROUNDDOWN(1000+faktorer!$C$4*(H25-faktorer!$B$4)*100,0),0),0)</f>
        <v>0</v>
      </c>
      <c r="J25" s="30"/>
      <c r="K25" s="42">
        <f>MAX(IF(J25&lt;&gt;"",ROUNDDOWN((IF(J25&lt;7.04,894,1000))+IF(J25&lt;7.04,faktorer!$E$5,IF(J25&lt;8.8,faktorer!$D$5,faktorer!$C$5))*(J25-IF(J25&lt;7.04,7.04,faktorer!$B$5))*100,0),0),0)</f>
        <v>0</v>
      </c>
      <c r="L25" s="30"/>
      <c r="M25" s="44">
        <f>MAX(IF(L25&lt;&gt;"",ROUNDDOWN((IF(L25&lt;28,828,1000))+IF(L25&lt;28,faktorer!$E$6,IF(L25&lt;35,faktorer!$D$6,faktorer!$C$6))*(L25-IF(L25&lt;28,28,faktorer!$B$6))*100,0),0),0)</f>
        <v>0</v>
      </c>
      <c r="N25" s="10"/>
    </row>
    <row r="26" spans="1:15" x14ac:dyDescent="0.25">
      <c r="A26" s="50">
        <v>8</v>
      </c>
      <c r="B26" s="26"/>
      <c r="C26" s="33"/>
      <c r="D26" s="28"/>
      <c r="E26" s="42">
        <f>MAX(IF(D26&lt;&gt;"",ROUNDDOWN(1000-faktorer!$C$2*(D26-faktorer!$B$2)*100,0),0),0)</f>
        <v>0</v>
      </c>
      <c r="F26" s="28"/>
      <c r="G26" s="42">
        <f>MAX(IF(F26&lt;&gt;"",ROUNDDOWN(1000-faktorer!$C$7*(F26-faktorer!$B$7)*10,0),0),0)</f>
        <v>0</v>
      </c>
      <c r="H26" s="30"/>
      <c r="I26" s="42">
        <f>MAX(IF(H26&lt;&gt;"",ROUNDDOWN(1000+faktorer!$C$4*(H26-faktorer!$B$4)*100,0),0),0)</f>
        <v>0</v>
      </c>
      <c r="J26" s="30"/>
      <c r="K26" s="42">
        <f>MAX(IF(J26&lt;&gt;"",ROUNDDOWN((IF(J26&lt;7.04,894,1000))+IF(J26&lt;7.04,faktorer!$E$5,IF(J26&lt;8.8,faktorer!$D$5,faktorer!$C$5))*(J26-IF(J26&lt;7.04,7.04,faktorer!$B$5))*100,0),0),0)</f>
        <v>0</v>
      </c>
      <c r="L26" s="30"/>
      <c r="M26" s="44">
        <f>MAX(IF(L26&lt;&gt;"",ROUNDDOWN((IF(L26&lt;28,828,1000))+IF(L26&lt;28,faktorer!$E$6,IF(L26&lt;35,faktorer!$D$6,faktorer!$C$6))*(L26-IF(L26&lt;28,28,faktorer!$B$6))*100,0),0),0)</f>
        <v>0</v>
      </c>
      <c r="N26" s="10"/>
    </row>
    <row r="27" spans="1:15" x14ac:dyDescent="0.25">
      <c r="A27" s="50">
        <v>9</v>
      </c>
      <c r="B27" s="27"/>
      <c r="C27" s="34"/>
      <c r="D27" s="29"/>
      <c r="E27" s="43">
        <f>MAX(IF(D27&lt;&gt;"",ROUNDDOWN(1000-faktorer!$C$2*(D27-faktorer!$B$2)*100,0),0),0)</f>
        <v>0</v>
      </c>
      <c r="F27" s="29"/>
      <c r="G27" s="43">
        <f>MAX(IF(F27&lt;&gt;"",ROUNDDOWN(1000-faktorer!$C$7*(F27-faktorer!$B$7)*10,0),0),0)</f>
        <v>0</v>
      </c>
      <c r="H27" s="31"/>
      <c r="I27" s="43">
        <f>MAX(IF(H27&lt;&gt;"",ROUNDDOWN(1000+faktorer!$C$4*(H27-faktorer!$B$4)*100,0),0),0)</f>
        <v>0</v>
      </c>
      <c r="J27" s="31"/>
      <c r="K27" s="43">
        <f>MAX(IF(J27&lt;&gt;"",ROUNDDOWN((IF(J27&lt;7.04,894,1000))+IF(J27&lt;7.04,faktorer!$E$5,IF(J27&lt;8.8,faktorer!$D$5,faktorer!$C$5))*(J27-IF(J27&lt;7.04,7.04,faktorer!$B$5))*100,0),0),0)</f>
        <v>0</v>
      </c>
      <c r="L27" s="31"/>
      <c r="M27" s="45">
        <f>MAX(IF(L27&lt;&gt;"",ROUNDDOWN((IF(L27&lt;28,828,1000))+IF(L27&lt;28,faktorer!$E$6,IF(L27&lt;35,faktorer!$D$6,faktorer!$C$6))*(L27-IF(L27&lt;28,28,faktorer!$B$6))*100,0),0),0)</f>
        <v>0</v>
      </c>
      <c r="N27" s="10"/>
    </row>
    <row r="28" spans="1:15" x14ac:dyDescent="0.25">
      <c r="B28" s="11"/>
      <c r="C28" s="12"/>
      <c r="D28" s="18" t="s">
        <v>6</v>
      </c>
      <c r="E28" s="65"/>
      <c r="F28" s="41"/>
      <c r="G28" s="41"/>
      <c r="H28" s="41"/>
      <c r="I28" s="41"/>
      <c r="J28" s="21"/>
      <c r="K28" s="41"/>
      <c r="L28" s="41"/>
      <c r="M28" s="41"/>
      <c r="N28" s="22"/>
    </row>
    <row r="29" spans="1:15" x14ac:dyDescent="0.25">
      <c r="B29" s="11" t="s">
        <v>19</v>
      </c>
      <c r="C29" s="12" t="s">
        <v>1</v>
      </c>
      <c r="D29" s="29"/>
      <c r="E29" s="45">
        <f>MAX(IF(D29&lt;&gt;"",ROUNDDOWN(1000-faktorer!$C$8*(D29-faktorer!$B$8)*100,0),0),0)</f>
        <v>0</v>
      </c>
      <c r="F29" s="41"/>
      <c r="G29" s="41"/>
      <c r="H29" s="41"/>
      <c r="I29" s="41"/>
      <c r="J29" s="41"/>
      <c r="K29" s="41"/>
      <c r="L29" s="41"/>
      <c r="M29" s="41"/>
      <c r="N29" s="22"/>
    </row>
    <row r="30" spans="1:15" ht="13" thickBot="1" x14ac:dyDescent="0.3">
      <c r="A30" s="50">
        <v>1</v>
      </c>
      <c r="B30" s="26"/>
      <c r="C30" s="33"/>
      <c r="D30" s="41"/>
      <c r="E30" s="41"/>
      <c r="F30" s="41"/>
      <c r="G30" s="41"/>
      <c r="H30" s="41"/>
      <c r="I30" s="41"/>
      <c r="J30" s="21"/>
      <c r="K30" s="41"/>
      <c r="L30" s="41"/>
      <c r="M30" s="41"/>
      <c r="N30" s="22"/>
    </row>
    <row r="31" spans="1:15" ht="13" thickBot="1" x14ac:dyDescent="0.3">
      <c r="A31" s="50">
        <v>2</v>
      </c>
      <c r="B31" s="26"/>
      <c r="C31" s="33"/>
      <c r="D31" s="41"/>
      <c r="E31" s="41"/>
      <c r="F31" s="41"/>
      <c r="G31" s="21" t="s">
        <v>11</v>
      </c>
      <c r="H31" s="41"/>
      <c r="I31" s="41"/>
      <c r="J31" s="55">
        <f>E18+G18+I18+K18+M18+E29</f>
        <v>0</v>
      </c>
      <c r="K31" s="41"/>
      <c r="L31" s="41"/>
      <c r="M31" s="41"/>
      <c r="N31" s="22"/>
    </row>
    <row r="32" spans="1:15" x14ac:dyDescent="0.25">
      <c r="A32" s="50">
        <v>3</v>
      </c>
      <c r="B32" s="26"/>
      <c r="C32" s="33"/>
      <c r="D32" s="41"/>
      <c r="E32" s="41"/>
      <c r="F32" s="41"/>
      <c r="G32" s="41"/>
      <c r="H32" s="41"/>
      <c r="I32" s="41"/>
      <c r="J32" s="21"/>
      <c r="K32" s="41"/>
      <c r="L32" s="41"/>
      <c r="M32" s="41"/>
      <c r="N32" s="22"/>
    </row>
    <row r="33" spans="1:14" x14ac:dyDescent="0.25">
      <c r="A33" s="50">
        <v>4</v>
      </c>
      <c r="B33" s="26"/>
      <c r="C33" s="33"/>
      <c r="D33" s="41"/>
      <c r="E33" s="41"/>
      <c r="F33" s="41"/>
      <c r="G33" s="41"/>
      <c r="H33" s="41"/>
      <c r="I33" s="41"/>
      <c r="J33" s="21"/>
      <c r="K33" s="41"/>
      <c r="L33" s="41"/>
      <c r="M33" s="41"/>
      <c r="N33" s="22"/>
    </row>
    <row r="34" spans="1:14" x14ac:dyDescent="0.25">
      <c r="A34" s="50">
        <v>5</v>
      </c>
      <c r="B34" s="26"/>
      <c r="C34" s="33"/>
      <c r="D34" s="41"/>
      <c r="E34" s="41"/>
      <c r="F34" s="41"/>
      <c r="G34" s="41"/>
      <c r="H34" s="41"/>
      <c r="I34" s="41"/>
      <c r="J34" s="21"/>
      <c r="K34" s="41"/>
      <c r="L34" s="41"/>
      <c r="M34" s="41"/>
      <c r="N34" s="22"/>
    </row>
    <row r="35" spans="1:14" ht="13" thickBot="1" x14ac:dyDescent="0.3">
      <c r="B35" s="49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3"/>
      <c r="N35" s="25"/>
    </row>
    <row r="36" spans="1:14" x14ac:dyDescent="0.25">
      <c r="B36" s="51"/>
      <c r="C36" s="51"/>
      <c r="D36" s="51"/>
      <c r="E36" s="51"/>
      <c r="F36" s="51"/>
      <c r="G36" s="51"/>
      <c r="H36" s="51"/>
      <c r="I36" s="51"/>
      <c r="J36" s="52"/>
      <c r="K36" s="51"/>
      <c r="L36" s="51"/>
      <c r="M36" s="51"/>
      <c r="N36" s="54"/>
    </row>
    <row r="37" spans="1:14" ht="13" thickBot="1" x14ac:dyDescent="0.3">
      <c r="B37" s="51"/>
      <c r="C37" s="51"/>
      <c r="D37" s="51"/>
      <c r="E37" s="51"/>
      <c r="F37" s="51"/>
      <c r="G37" s="51"/>
      <c r="H37" s="51"/>
      <c r="I37" s="51"/>
      <c r="J37" s="52"/>
      <c r="K37" s="51"/>
      <c r="L37" s="51"/>
      <c r="M37" s="51"/>
      <c r="N37" s="54"/>
    </row>
    <row r="38" spans="1:14" ht="17.5" x14ac:dyDescent="0.35">
      <c r="B38" s="32" t="s">
        <v>18</v>
      </c>
      <c r="C38" s="67"/>
      <c r="D38" s="67"/>
      <c r="E38" s="67"/>
      <c r="F38" s="67"/>
      <c r="G38" s="67"/>
      <c r="H38" s="5"/>
      <c r="I38" s="5"/>
      <c r="J38" s="5"/>
      <c r="K38" s="5"/>
      <c r="L38" s="5"/>
      <c r="M38" s="5"/>
      <c r="N38" s="6"/>
    </row>
    <row r="39" spans="1:14" x14ac:dyDescent="0.25">
      <c r="B39" s="7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4" x14ac:dyDescent="0.25">
      <c r="B40" s="11" t="s">
        <v>13</v>
      </c>
      <c r="C40" s="12"/>
      <c r="D40" s="41"/>
      <c r="E40" s="41"/>
      <c r="F40" s="41"/>
      <c r="G40" s="41"/>
      <c r="H40" s="41"/>
      <c r="I40" s="41"/>
      <c r="J40" s="41"/>
      <c r="K40" s="41"/>
      <c r="L40" s="41"/>
      <c r="M40" s="13"/>
      <c r="N40" s="10"/>
    </row>
    <row r="41" spans="1:14" x14ac:dyDescent="0.25">
      <c r="B41" s="14" t="s">
        <v>0</v>
      </c>
      <c r="C41" s="12" t="s">
        <v>1</v>
      </c>
      <c r="D41" s="41" t="s">
        <v>7</v>
      </c>
      <c r="E41" s="41" t="s">
        <v>12</v>
      </c>
      <c r="F41" s="41" t="s">
        <v>8</v>
      </c>
      <c r="G41" s="41" t="s">
        <v>2</v>
      </c>
      <c r="H41" s="41" t="s">
        <v>4</v>
      </c>
      <c r="I41" s="41" t="s">
        <v>2</v>
      </c>
      <c r="J41" s="41" t="s">
        <v>5</v>
      </c>
      <c r="K41" s="41" t="s">
        <v>2</v>
      </c>
      <c r="L41" s="41" t="s">
        <v>9</v>
      </c>
      <c r="M41" s="13" t="s">
        <v>2</v>
      </c>
      <c r="N41" s="10"/>
    </row>
    <row r="42" spans="1:14" x14ac:dyDescent="0.25">
      <c r="A42" s="56"/>
      <c r="B42" s="15"/>
      <c r="C42" s="16"/>
      <c r="D42" s="18" t="s">
        <v>6</v>
      </c>
      <c r="E42" s="17">
        <f>LARGE(E43:E51,1)+LARGE(E43:E51,2)+LARGE(E43:E51,3)</f>
        <v>0</v>
      </c>
      <c r="F42" s="18" t="s">
        <v>6</v>
      </c>
      <c r="G42" s="17">
        <f>LARGE(G43:G51,1)+LARGE(G43:G51,2)+LARGE(G43:G51,3)</f>
        <v>0</v>
      </c>
      <c r="H42" s="18" t="s">
        <v>20</v>
      </c>
      <c r="I42" s="17">
        <f>LARGE(I43:I51,1)+LARGE(I43:I51,2)+LARGE(I43:I51,3)</f>
        <v>0</v>
      </c>
      <c r="J42" s="18" t="s">
        <v>20</v>
      </c>
      <c r="K42" s="17">
        <f>LARGE(K43:K51,1)+LARGE(K43:K51,2)+LARGE(K43:K51,3)</f>
        <v>0</v>
      </c>
      <c r="L42" s="18" t="s">
        <v>20</v>
      </c>
      <c r="M42" s="19">
        <f>LARGE(M43:M51,1)+LARGE(M43:M51,2)+LARGE(M43:M51,3)</f>
        <v>0</v>
      </c>
      <c r="N42" s="20"/>
    </row>
    <row r="43" spans="1:14" x14ac:dyDescent="0.25">
      <c r="A43" s="50">
        <v>1</v>
      </c>
      <c r="B43" s="26"/>
      <c r="C43" s="33"/>
      <c r="D43" s="28"/>
      <c r="E43" s="42">
        <f>MAX(IF(D43&lt;&gt;"",ROUNDDOWN(1000-faktorer!$C$2*(D43-faktorer!$B$2)*100,0),0),0)</f>
        <v>0</v>
      </c>
      <c r="F43" s="28"/>
      <c r="G43" s="42">
        <f>MAX(IF(F43&lt;&gt;"",ROUNDDOWN(1000-faktorer!$C$7*(F43-faktorer!$B$7)*10,0),0),0)</f>
        <v>0</v>
      </c>
      <c r="H43" s="28"/>
      <c r="I43" s="42">
        <f>MAX(IF(H43&lt;&gt;"",ROUNDDOWN(1000+faktorer!$C$4*(H43-faktorer!$B$4)*100,0),0),0)</f>
        <v>0</v>
      </c>
      <c r="J43" s="30"/>
      <c r="K43" s="42">
        <f>MAX(IF(J43&lt;&gt;"",ROUNDDOWN((IF(J43&lt;7.04,894,1000))+IF(J43&lt;7.04,faktorer!$E$5,IF(J43&lt;8.8,faktorer!$D$5,faktorer!$C$5))*(J43-IF(J43&lt;7.04,7.04,faktorer!$B$5))*100,0),0),0)</f>
        <v>0</v>
      </c>
      <c r="L43" s="30"/>
      <c r="M43" s="44">
        <f>MAX(IF(L43&lt;&gt;"",ROUNDDOWN((IF(L43&lt;28,828,1000))+IF(L43&lt;28,faktorer!$E$6,IF(L43&lt;35,faktorer!$D$6,faktorer!$C$6))*(L43-IF(L43&lt;28,28,faktorer!$B$6))*100,0),0),0)</f>
        <v>0</v>
      </c>
      <c r="N43" s="10"/>
    </row>
    <row r="44" spans="1:14" x14ac:dyDescent="0.25">
      <c r="A44" s="50">
        <v>2</v>
      </c>
      <c r="B44" s="26"/>
      <c r="C44" s="33"/>
      <c r="D44" s="28"/>
      <c r="E44" s="42">
        <f>MAX(IF(D44&lt;&gt;"",ROUNDDOWN(1000-faktorer!$C$2*(D44-faktorer!$B$2)*100,0),0),0)</f>
        <v>0</v>
      </c>
      <c r="F44" s="28"/>
      <c r="G44" s="42">
        <f>MAX(IF(F44&lt;&gt;"",ROUNDDOWN(1000-faktorer!$C$7*(F44-faktorer!$B$7)*10,0),0),0)</f>
        <v>0</v>
      </c>
      <c r="H44" s="30"/>
      <c r="I44" s="42">
        <f>MAX(IF(H44&lt;&gt;"",ROUNDDOWN(1000+faktorer!$C$4*(H44-faktorer!$B$4)*100,0),0),0)</f>
        <v>0</v>
      </c>
      <c r="J44" s="30"/>
      <c r="K44" s="42">
        <f>MAX(IF(J44&lt;&gt;"",ROUNDDOWN((IF(J44&lt;7.04,894,1000))+IF(J44&lt;7.04,faktorer!$E$5,IF(J44&lt;8.8,faktorer!$D$5,faktorer!$C$5))*(J44-IF(J44&lt;7.04,7.04,faktorer!$B$5))*100,0),0),0)</f>
        <v>0</v>
      </c>
      <c r="L44" s="30"/>
      <c r="M44" s="44">
        <f>MAX(IF(L44&lt;&gt;"",ROUNDDOWN((IF(L44&lt;28,828,1000))+IF(L44&lt;28,faktorer!$E$6,IF(L44&lt;35,faktorer!$D$6,faktorer!$C$6))*(L44-IF(L44&lt;28,28,faktorer!$B$6))*100,0),0),0)</f>
        <v>0</v>
      </c>
      <c r="N44" s="10"/>
    </row>
    <row r="45" spans="1:14" x14ac:dyDescent="0.25">
      <c r="A45" s="50">
        <v>3</v>
      </c>
      <c r="B45" s="26"/>
      <c r="C45" s="33"/>
      <c r="D45" s="28"/>
      <c r="E45" s="42">
        <f>MAX(IF(D45&lt;&gt;"",ROUNDDOWN(1000-faktorer!$C$2*(D45-faktorer!$B$2)*100,0),0),0)</f>
        <v>0</v>
      </c>
      <c r="F45" s="28"/>
      <c r="G45" s="42">
        <f>MAX(IF(F45&lt;&gt;"",ROUNDDOWN(1000-faktorer!$C$7*(F45-faktorer!$B$7)*10,0),0),0)</f>
        <v>0</v>
      </c>
      <c r="H45" s="30"/>
      <c r="I45" s="42">
        <f>MAX(IF(H45&lt;&gt;"",ROUNDDOWN(1000+faktorer!$C$4*(H45-faktorer!$B$4)*100,0),0),0)</f>
        <v>0</v>
      </c>
      <c r="J45" s="30"/>
      <c r="K45" s="42">
        <f>MAX(IF(J45&lt;&gt;"",ROUNDDOWN((IF(J45&lt;7.04,894,1000))+IF(J45&lt;7.04,faktorer!$E$5,IF(J45&lt;8.8,faktorer!$D$5,faktorer!$C$5))*(J45-IF(J45&lt;7.04,7.04,faktorer!$B$5))*100,0),0),0)</f>
        <v>0</v>
      </c>
      <c r="L45" s="30"/>
      <c r="M45" s="44">
        <f>MAX(IF(L45&lt;&gt;"",ROUNDDOWN((IF(L45&lt;28,828,1000))+IF(L45&lt;28,faktorer!$E$6,IF(L45&lt;35,faktorer!$D$6,faktorer!$C$6))*(L45-IF(L45&lt;28,28,faktorer!$B$6))*100,0),0),0)</f>
        <v>0</v>
      </c>
      <c r="N45" s="10"/>
    </row>
    <row r="46" spans="1:14" x14ac:dyDescent="0.25">
      <c r="A46" s="50">
        <v>4</v>
      </c>
      <c r="B46" s="26"/>
      <c r="C46" s="33"/>
      <c r="D46" s="28"/>
      <c r="E46" s="42">
        <f>MAX(IF(D46&lt;&gt;"",ROUNDDOWN(1000-faktorer!$C$2*(D46-faktorer!$B$2)*100,0),0),0)</f>
        <v>0</v>
      </c>
      <c r="F46" s="28"/>
      <c r="G46" s="42">
        <f>MAX(IF(F46&lt;&gt;"",ROUNDDOWN(1000-faktorer!$C$7*(F46-faktorer!$B$7)*10,0),0),0)</f>
        <v>0</v>
      </c>
      <c r="H46" s="30"/>
      <c r="I46" s="42">
        <f>MAX(IF(H46&lt;&gt;"",ROUNDDOWN(1000+faktorer!$C$4*(H46-faktorer!$B$4)*100,0),0),0)</f>
        <v>0</v>
      </c>
      <c r="J46" s="30"/>
      <c r="K46" s="42">
        <f>MAX(IF(J46&lt;&gt;"",ROUNDDOWN((IF(J46&lt;7.04,894,1000))+IF(J46&lt;7.04,faktorer!$E$5,IF(J46&lt;8.8,faktorer!$D$5,faktorer!$C$5))*(J46-IF(J46&lt;7.04,7.04,faktorer!$B$5))*100,0),0),0)</f>
        <v>0</v>
      </c>
      <c r="L46" s="30"/>
      <c r="M46" s="44">
        <f>MAX(IF(L46&lt;&gt;"",ROUNDDOWN((IF(L46&lt;28,828,1000))+IF(L46&lt;28,faktorer!$E$6,IF(L46&lt;35,faktorer!$D$6,faktorer!$C$6))*(L46-IF(L46&lt;28,28,faktorer!$B$6))*100,0),0),0)</f>
        <v>0</v>
      </c>
      <c r="N46" s="10"/>
    </row>
    <row r="47" spans="1:14" x14ac:dyDescent="0.25">
      <c r="A47" s="50">
        <v>5</v>
      </c>
      <c r="B47" s="26"/>
      <c r="C47" s="33"/>
      <c r="D47" s="28"/>
      <c r="E47" s="42">
        <f>MAX(IF(D47&lt;&gt;"",ROUNDDOWN(1000-faktorer!$C$2*(D47-faktorer!$B$2)*100,0),0),0)</f>
        <v>0</v>
      </c>
      <c r="F47" s="28"/>
      <c r="G47" s="42">
        <f>MAX(IF(F47&lt;&gt;"",ROUNDDOWN(1000-faktorer!$C$7*(F47-faktorer!$B$7)*10,0),0),0)</f>
        <v>0</v>
      </c>
      <c r="H47" s="30"/>
      <c r="I47" s="42">
        <f>MAX(IF(H47&lt;&gt;"",ROUNDDOWN(1000+faktorer!$C$4*(H47-faktorer!$B$4)*100,0),0),0)</f>
        <v>0</v>
      </c>
      <c r="J47" s="30"/>
      <c r="K47" s="42">
        <f>MAX(IF(J47&lt;&gt;"",ROUNDDOWN((IF(J47&lt;7.04,894,1000))+IF(J47&lt;7.04,faktorer!$E$5,IF(J47&lt;8.8,faktorer!$D$5,faktorer!$C$5))*(J47-IF(J47&lt;7.04,7.04,faktorer!$B$5))*100,0),0),0)</f>
        <v>0</v>
      </c>
      <c r="L47" s="30"/>
      <c r="M47" s="44">
        <f>MAX(IF(L47&lt;&gt;"",ROUNDDOWN((IF(L47&lt;28,828,1000))+IF(L47&lt;28,faktorer!$E$6,IF(L47&lt;35,faktorer!$D$6,faktorer!$C$6))*(L47-IF(L47&lt;28,28,faktorer!$B$6))*100,0),0),0)</f>
        <v>0</v>
      </c>
      <c r="N47" s="10"/>
    </row>
    <row r="48" spans="1:14" x14ac:dyDescent="0.25">
      <c r="A48" s="50">
        <v>6</v>
      </c>
      <c r="B48" s="26"/>
      <c r="C48" s="33"/>
      <c r="D48" s="28"/>
      <c r="E48" s="42">
        <f>MAX(IF(D48&lt;&gt;"",ROUNDDOWN(1000-faktorer!$C$2*(D48-faktorer!$B$2)*100,0),0),0)</f>
        <v>0</v>
      </c>
      <c r="F48" s="28"/>
      <c r="G48" s="42">
        <f>MAX(IF(F48&lt;&gt;"",ROUNDDOWN(1000-faktorer!$C$7*(F48-faktorer!$B$7)*10,0),0),0)</f>
        <v>0</v>
      </c>
      <c r="H48" s="30"/>
      <c r="I48" s="42">
        <f>MAX(IF(H48&lt;&gt;"",ROUNDDOWN(1000+faktorer!$C$4*(H48-faktorer!$B$4)*100,0),0),0)</f>
        <v>0</v>
      </c>
      <c r="J48" s="30"/>
      <c r="K48" s="42">
        <f>MAX(IF(J48&lt;&gt;"",ROUNDDOWN((IF(J48&lt;7.04,894,1000))+IF(J48&lt;7.04,faktorer!$E$5,IF(J48&lt;8.8,faktorer!$D$5,faktorer!$C$5))*(J48-IF(J48&lt;7.04,7.04,faktorer!$B$5))*100,0),0),0)</f>
        <v>0</v>
      </c>
      <c r="L48" s="30"/>
      <c r="M48" s="44">
        <f>MAX(IF(L48&lt;&gt;"",ROUNDDOWN((IF(L48&lt;28,828,1000))+IF(L48&lt;28,faktorer!$E$6,IF(L48&lt;35,faktorer!$D$6,faktorer!$C$6))*(L48-IF(L48&lt;28,28,faktorer!$B$6))*100,0),0),0)</f>
        <v>0</v>
      </c>
      <c r="N48" s="10"/>
    </row>
    <row r="49" spans="1:15" x14ac:dyDescent="0.25">
      <c r="A49" s="50">
        <v>7</v>
      </c>
      <c r="B49" s="26"/>
      <c r="C49" s="33"/>
      <c r="D49" s="28"/>
      <c r="E49" s="42">
        <f>MAX(IF(D49&lt;&gt;"",ROUNDDOWN(1000-faktorer!$C$2*(D49-faktorer!$B$2)*100,0),0),0)</f>
        <v>0</v>
      </c>
      <c r="F49" s="28"/>
      <c r="G49" s="42">
        <f>MAX(IF(F49&lt;&gt;"",ROUNDDOWN(1000-faktorer!$C$7*(F49-faktorer!$B$7)*10,0),0),0)</f>
        <v>0</v>
      </c>
      <c r="H49" s="30"/>
      <c r="I49" s="42">
        <f>MAX(IF(H49&lt;&gt;"",ROUNDDOWN(1000+faktorer!$C$4*(H49-faktorer!$B$4)*100,0),0),0)</f>
        <v>0</v>
      </c>
      <c r="J49" s="30"/>
      <c r="K49" s="42">
        <f>MAX(IF(J49&lt;&gt;"",ROUNDDOWN((IF(J49&lt;7.04,894,1000))+IF(J49&lt;7.04,faktorer!$E$5,IF(J49&lt;8.8,faktorer!$D$5,faktorer!$C$5))*(J49-IF(J49&lt;7.04,7.04,faktorer!$B$5))*100,0),0),0)</f>
        <v>0</v>
      </c>
      <c r="L49" s="30"/>
      <c r="M49" s="44">
        <f>MAX(IF(L49&lt;&gt;"",ROUNDDOWN((IF(L49&lt;28,828,1000))+IF(L49&lt;28,faktorer!$E$6,IF(L49&lt;35,faktorer!$D$6,faktorer!$C$6))*(L49-IF(L49&lt;28,28,faktorer!$B$6))*100,0),0),0)</f>
        <v>0</v>
      </c>
      <c r="N49" s="10"/>
    </row>
    <row r="50" spans="1:15" x14ac:dyDescent="0.25">
      <c r="A50" s="50">
        <v>8</v>
      </c>
      <c r="B50" s="26"/>
      <c r="C50" s="33"/>
      <c r="D50" s="28"/>
      <c r="E50" s="42">
        <f>MAX(IF(D50&lt;&gt;"",ROUNDDOWN(1000-faktorer!$C$2*(D50-faktorer!$B$2)*100,0),0),0)</f>
        <v>0</v>
      </c>
      <c r="F50" s="28"/>
      <c r="G50" s="42">
        <f>MAX(IF(F50&lt;&gt;"",ROUNDDOWN(1000-faktorer!$C$7*(F50-faktorer!$B$7)*10,0),0),0)</f>
        <v>0</v>
      </c>
      <c r="H50" s="30"/>
      <c r="I50" s="42">
        <f>MAX(IF(H50&lt;&gt;"",ROUNDDOWN(1000+faktorer!$C$4*(H50-faktorer!$B$4)*100,0),0),0)</f>
        <v>0</v>
      </c>
      <c r="J50" s="30"/>
      <c r="K50" s="42">
        <f>MAX(IF(J50&lt;&gt;"",ROUNDDOWN((IF(J50&lt;7.04,894,1000))+IF(J50&lt;7.04,faktorer!$E$5,IF(J50&lt;8.8,faktorer!$D$5,faktorer!$C$5))*(J50-IF(J50&lt;7.04,7.04,faktorer!$B$5))*100,0),0),0)</f>
        <v>0</v>
      </c>
      <c r="L50" s="30"/>
      <c r="M50" s="44">
        <f>MAX(IF(L50&lt;&gt;"",ROUNDDOWN((IF(L50&lt;28,828,1000))+IF(L50&lt;28,faktorer!$E$6,IF(L50&lt;35,faktorer!$D$6,faktorer!$C$6))*(L50-IF(L50&lt;28,28,faktorer!$B$6))*100,0),0),0)</f>
        <v>0</v>
      </c>
      <c r="N50" s="10"/>
    </row>
    <row r="51" spans="1:15" x14ac:dyDescent="0.25">
      <c r="A51" s="50">
        <v>9</v>
      </c>
      <c r="B51" s="27"/>
      <c r="C51" s="34"/>
      <c r="D51" s="29"/>
      <c r="E51" s="43">
        <f>MAX(IF(D51&lt;&gt;"",ROUNDDOWN(1000-faktorer!$C$2*(D51-faktorer!$B$2)*100,0),0),0)</f>
        <v>0</v>
      </c>
      <c r="F51" s="29"/>
      <c r="G51" s="43">
        <f>MAX(IF(F51&lt;&gt;"",ROUNDDOWN(1000-faktorer!$C$7*(F51-faktorer!$B$7)*10,0),0),0)</f>
        <v>0</v>
      </c>
      <c r="H51" s="31"/>
      <c r="I51" s="43">
        <f>MAX(IF(H51&lt;&gt;"",ROUNDDOWN(1000+faktorer!$C$4*(H51-faktorer!$B$4)*100,0),0),0)</f>
        <v>0</v>
      </c>
      <c r="J51" s="31"/>
      <c r="K51" s="43">
        <f>MAX(IF(J51&lt;&gt;"",ROUNDDOWN((IF(J51&lt;7.04,894,1000))+IF(J51&lt;7.04,faktorer!$E$5,IF(J51&lt;8.8,faktorer!$D$5,faktorer!$C$5))*(J51-IF(J51&lt;7.04,7.04,faktorer!$B$5))*100,0),0),0)</f>
        <v>0</v>
      </c>
      <c r="L51" s="31"/>
      <c r="M51" s="45">
        <f>MAX(IF(L51&lt;&gt;"",ROUNDDOWN((IF(L51&lt;28,828,1000))+IF(L51&lt;28,faktorer!$E$6,IF(L51&lt;35,faktorer!$D$6,faktorer!$C$6))*(L51-IF(L51&lt;28,28,faktorer!$B$6))*100,0),0),0)</f>
        <v>0</v>
      </c>
      <c r="N51" s="10"/>
    </row>
    <row r="52" spans="1:15" x14ac:dyDescent="0.25">
      <c r="B52" s="11"/>
      <c r="C52" s="12"/>
      <c r="D52" s="18" t="s">
        <v>6</v>
      </c>
      <c r="E52" s="65"/>
      <c r="F52" s="41"/>
      <c r="G52" s="41"/>
      <c r="H52" s="41"/>
      <c r="I52" s="41"/>
      <c r="J52" s="21"/>
      <c r="K52" s="41"/>
      <c r="L52" s="41"/>
      <c r="M52" s="41"/>
      <c r="N52" s="22"/>
    </row>
    <row r="53" spans="1:15" x14ac:dyDescent="0.25">
      <c r="B53" s="11" t="s">
        <v>19</v>
      </c>
      <c r="C53" s="12" t="s">
        <v>1</v>
      </c>
      <c r="D53" s="29"/>
      <c r="E53" s="45">
        <f>MAX(IF(D53&lt;&gt;"",ROUNDDOWN(1000-faktorer!$C$8*(D53-faktorer!$B$8)*100,0),0),0)</f>
        <v>0</v>
      </c>
      <c r="F53" s="41"/>
      <c r="G53" s="41"/>
      <c r="H53" s="41"/>
      <c r="I53" s="41"/>
      <c r="J53" s="41"/>
      <c r="K53" s="41"/>
      <c r="L53" s="41"/>
      <c r="M53" s="41"/>
      <c r="N53" s="22"/>
    </row>
    <row r="54" spans="1:15" ht="13" thickBot="1" x14ac:dyDescent="0.3">
      <c r="A54" s="50">
        <v>1</v>
      </c>
      <c r="B54" s="26"/>
      <c r="C54" s="33"/>
      <c r="D54" s="41"/>
      <c r="E54" s="41"/>
      <c r="F54" s="41"/>
      <c r="G54" s="41"/>
      <c r="H54" s="41"/>
      <c r="I54" s="41"/>
      <c r="J54" s="21"/>
      <c r="K54" s="41"/>
      <c r="L54" s="41"/>
      <c r="M54" s="41"/>
      <c r="N54" s="22"/>
    </row>
    <row r="55" spans="1:15" ht="13" thickBot="1" x14ac:dyDescent="0.3">
      <c r="A55" s="50">
        <v>2</v>
      </c>
      <c r="B55" s="26"/>
      <c r="C55" s="33"/>
      <c r="D55" s="41"/>
      <c r="E55" s="41"/>
      <c r="F55" s="41"/>
      <c r="G55" s="21" t="s">
        <v>11</v>
      </c>
      <c r="H55" s="41"/>
      <c r="I55" s="41"/>
      <c r="J55" s="55">
        <f>E42+G42+I42+K42+M42+E53</f>
        <v>0</v>
      </c>
      <c r="K55" s="41"/>
      <c r="L55" s="41"/>
      <c r="M55" s="41"/>
      <c r="N55" s="22"/>
    </row>
    <row r="56" spans="1:15" x14ac:dyDescent="0.25">
      <c r="A56" s="50">
        <v>3</v>
      </c>
      <c r="B56" s="26"/>
      <c r="C56" s="33"/>
      <c r="D56" s="41"/>
      <c r="E56" s="41"/>
      <c r="F56" s="41"/>
      <c r="G56" s="41"/>
      <c r="H56" s="41"/>
      <c r="I56" s="41"/>
      <c r="J56" s="21"/>
      <c r="K56" s="41"/>
      <c r="L56" s="41"/>
      <c r="M56" s="41"/>
      <c r="N56" s="22"/>
    </row>
    <row r="57" spans="1:15" x14ac:dyDescent="0.25">
      <c r="A57" s="50">
        <v>4</v>
      </c>
      <c r="B57" s="26"/>
      <c r="C57" s="33"/>
      <c r="D57" s="41"/>
      <c r="E57" s="41"/>
      <c r="F57" s="41"/>
      <c r="G57" s="41"/>
      <c r="H57" s="41"/>
      <c r="I57" s="41"/>
      <c r="J57" s="21"/>
      <c r="K57" s="41"/>
      <c r="L57" s="41"/>
      <c r="M57" s="41"/>
      <c r="N57" s="22"/>
    </row>
    <row r="58" spans="1:15" x14ac:dyDescent="0.25">
      <c r="A58" s="50">
        <v>5</v>
      </c>
      <c r="B58" s="26"/>
      <c r="C58" s="33"/>
      <c r="D58" s="41"/>
      <c r="E58" s="41"/>
      <c r="F58" s="41"/>
      <c r="G58" s="41"/>
      <c r="H58" s="41"/>
      <c r="I58" s="41"/>
      <c r="J58" s="21"/>
      <c r="K58" s="41"/>
      <c r="L58" s="41"/>
      <c r="M58" s="41"/>
      <c r="N58" s="22"/>
    </row>
    <row r="59" spans="1:15" ht="13" thickBot="1" x14ac:dyDescent="0.3">
      <c r="B59" s="49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3"/>
      <c r="N59" s="25"/>
    </row>
    <row r="60" spans="1:15" x14ac:dyDescent="0.25">
      <c r="A60" s="53"/>
      <c r="B60" s="51"/>
      <c r="C60" s="51"/>
      <c r="D60" s="51"/>
      <c r="E60" s="51"/>
      <c r="F60" s="51"/>
      <c r="G60" s="51"/>
      <c r="H60" s="51"/>
      <c r="I60" s="51"/>
      <c r="J60" s="52"/>
      <c r="K60" s="51"/>
      <c r="L60" s="51"/>
      <c r="M60" s="51"/>
      <c r="N60" s="54"/>
      <c r="O60" s="53"/>
    </row>
    <row r="61" spans="1:15" ht="13" thickBot="1" x14ac:dyDescent="0.3">
      <c r="A61" s="53"/>
      <c r="B61" s="51"/>
      <c r="C61" s="51"/>
      <c r="D61" s="51"/>
      <c r="E61" s="51"/>
      <c r="F61" s="51"/>
      <c r="G61" s="51"/>
      <c r="H61" s="51"/>
      <c r="I61" s="51"/>
      <c r="J61" s="52"/>
      <c r="K61" s="51"/>
      <c r="L61" s="51"/>
      <c r="M61" s="51"/>
      <c r="N61" s="54"/>
      <c r="O61" s="53"/>
    </row>
    <row r="62" spans="1:15" ht="17.5" x14ac:dyDescent="0.35">
      <c r="B62" s="32" t="s">
        <v>18</v>
      </c>
      <c r="C62" s="67"/>
      <c r="D62" s="67"/>
      <c r="E62" s="67"/>
      <c r="F62" s="67"/>
      <c r="G62" s="67"/>
      <c r="H62" s="5"/>
      <c r="I62" s="5"/>
      <c r="J62" s="5"/>
      <c r="K62" s="5"/>
      <c r="L62" s="5"/>
      <c r="M62" s="5"/>
      <c r="N62" s="6"/>
    </row>
    <row r="63" spans="1:15" x14ac:dyDescent="0.25">
      <c r="B63" s="7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10"/>
    </row>
    <row r="64" spans="1:15" x14ac:dyDescent="0.25">
      <c r="B64" s="11" t="s">
        <v>13</v>
      </c>
      <c r="C64" s="12"/>
      <c r="D64" s="41"/>
      <c r="E64" s="41"/>
      <c r="F64" s="41"/>
      <c r="G64" s="41"/>
      <c r="H64" s="41"/>
      <c r="I64" s="41"/>
      <c r="J64" s="41"/>
      <c r="K64" s="41"/>
      <c r="L64" s="41"/>
      <c r="M64" s="13"/>
      <c r="N64" s="10"/>
    </row>
    <row r="65" spans="1:14" x14ac:dyDescent="0.25">
      <c r="B65" s="14" t="s">
        <v>0</v>
      </c>
      <c r="C65" s="12" t="s">
        <v>1</v>
      </c>
      <c r="D65" s="41" t="s">
        <v>7</v>
      </c>
      <c r="E65" s="41" t="s">
        <v>12</v>
      </c>
      <c r="F65" s="41" t="s">
        <v>8</v>
      </c>
      <c r="G65" s="41" t="s">
        <v>2</v>
      </c>
      <c r="H65" s="41" t="s">
        <v>4</v>
      </c>
      <c r="I65" s="41" t="s">
        <v>2</v>
      </c>
      <c r="J65" s="41" t="s">
        <v>5</v>
      </c>
      <c r="K65" s="41" t="s">
        <v>2</v>
      </c>
      <c r="L65" s="41" t="s">
        <v>9</v>
      </c>
      <c r="M65" s="13" t="s">
        <v>2</v>
      </c>
      <c r="N65" s="10"/>
    </row>
    <row r="66" spans="1:14" x14ac:dyDescent="0.25">
      <c r="A66" s="56"/>
      <c r="B66" s="15"/>
      <c r="C66" s="16"/>
      <c r="D66" s="18" t="s">
        <v>6</v>
      </c>
      <c r="E66" s="17">
        <f>LARGE(E67:E75,1)+LARGE(E67:E75,2)+LARGE(E67:E75,3)</f>
        <v>0</v>
      </c>
      <c r="F66" s="18" t="s">
        <v>6</v>
      </c>
      <c r="G66" s="17">
        <f>LARGE(G67:G75,1)+LARGE(G67:G75,2)+LARGE(G67:G75,3)</f>
        <v>0</v>
      </c>
      <c r="H66" s="18" t="s">
        <v>20</v>
      </c>
      <c r="I66" s="17">
        <f>LARGE(I67:I75,1)+LARGE(I67:I75,2)+LARGE(I67:I75,3)</f>
        <v>0</v>
      </c>
      <c r="J66" s="18" t="s">
        <v>20</v>
      </c>
      <c r="K66" s="17">
        <f>LARGE(K67:K75,1)+LARGE(K67:K75,2)+LARGE(K67:K75,3)</f>
        <v>0</v>
      </c>
      <c r="L66" s="18" t="s">
        <v>20</v>
      </c>
      <c r="M66" s="19">
        <f>LARGE(M67:M75,1)+LARGE(M67:M75,2)+LARGE(M67:M75,3)</f>
        <v>0</v>
      </c>
      <c r="N66" s="20"/>
    </row>
    <row r="67" spans="1:14" x14ac:dyDescent="0.25">
      <c r="A67" s="50">
        <v>1</v>
      </c>
      <c r="B67" s="26"/>
      <c r="C67" s="33"/>
      <c r="D67" s="28"/>
      <c r="E67" s="42">
        <f>MAX(IF(D67&lt;&gt;"",ROUNDDOWN(1000-faktorer!$C$2*(D67-faktorer!$B$2)*100,0),0),0)</f>
        <v>0</v>
      </c>
      <c r="F67" s="28"/>
      <c r="G67" s="42">
        <f>MAX(IF(F67&lt;&gt;"",ROUNDDOWN(1000-faktorer!$C$7*(F67-faktorer!$B$7)*10,0),0),0)</f>
        <v>0</v>
      </c>
      <c r="H67" s="28"/>
      <c r="I67" s="42">
        <f>MAX(IF(H67&lt;&gt;"",ROUNDDOWN(1000+faktorer!$C$4*(H67-faktorer!$B$4)*100,0),0),0)</f>
        <v>0</v>
      </c>
      <c r="J67" s="30"/>
      <c r="K67" s="42">
        <f>MAX(IF(J67&lt;&gt;"",ROUNDDOWN((IF(J67&lt;7.04,894,1000))+IF(J67&lt;7.04,faktorer!$E$5,IF(J67&lt;8.8,faktorer!$D$5,faktorer!$C$5))*(J67-IF(J67&lt;7.04,7.04,faktorer!$B$5))*100,0),0),0)</f>
        <v>0</v>
      </c>
      <c r="L67" s="30"/>
      <c r="M67" s="44">
        <f>MAX(IF(L67&lt;&gt;"",ROUNDDOWN((IF(L67&lt;28,828,1000))+IF(L67&lt;28,faktorer!$E$6,IF(L67&lt;35,faktorer!$D$6,faktorer!$C$6))*(L67-IF(L67&lt;28,28,faktorer!$B$6))*100,0),0),0)</f>
        <v>0</v>
      </c>
      <c r="N67" s="10"/>
    </row>
    <row r="68" spans="1:14" x14ac:dyDescent="0.25">
      <c r="A68" s="50">
        <v>2</v>
      </c>
      <c r="B68" s="26"/>
      <c r="C68" s="33"/>
      <c r="D68" s="28"/>
      <c r="E68" s="42">
        <f>MAX(IF(D68&lt;&gt;"",ROUNDDOWN(1000-faktorer!$C$2*(D68-faktorer!$B$2)*100,0),0),0)</f>
        <v>0</v>
      </c>
      <c r="F68" s="28"/>
      <c r="G68" s="42">
        <f>MAX(IF(F68&lt;&gt;"",ROUNDDOWN(1000-faktorer!$C$7*(F68-faktorer!$B$7)*10,0),0),0)</f>
        <v>0</v>
      </c>
      <c r="H68" s="30"/>
      <c r="I68" s="42">
        <f>MAX(IF(H68&lt;&gt;"",ROUNDDOWN(1000+faktorer!$C$4*(H68-faktorer!$B$4)*100,0),0),0)</f>
        <v>0</v>
      </c>
      <c r="J68" s="30"/>
      <c r="K68" s="42">
        <f>MAX(IF(J68&lt;&gt;"",ROUNDDOWN((IF(J68&lt;7.04,894,1000))+IF(J68&lt;7.04,faktorer!$E$5,IF(J68&lt;8.8,faktorer!$D$5,faktorer!$C$5))*(J68-IF(J68&lt;7.04,7.04,faktorer!$B$5))*100,0),0),0)</f>
        <v>0</v>
      </c>
      <c r="L68" s="30"/>
      <c r="M68" s="44">
        <f>MAX(IF(L68&lt;&gt;"",ROUNDDOWN((IF(L68&lt;28,828,1000))+IF(L68&lt;28,faktorer!$E$6,IF(L68&lt;35,faktorer!$D$6,faktorer!$C$6))*(L68-IF(L68&lt;28,28,faktorer!$B$6))*100,0),0),0)</f>
        <v>0</v>
      </c>
      <c r="N68" s="10"/>
    </row>
    <row r="69" spans="1:14" x14ac:dyDescent="0.25">
      <c r="A69" s="50">
        <v>3</v>
      </c>
      <c r="B69" s="26"/>
      <c r="C69" s="33"/>
      <c r="D69" s="28"/>
      <c r="E69" s="42">
        <f>MAX(IF(D69&lt;&gt;"",ROUNDDOWN(1000-faktorer!$C$2*(D69-faktorer!$B$2)*100,0),0),0)</f>
        <v>0</v>
      </c>
      <c r="F69" s="28"/>
      <c r="G69" s="42">
        <f>MAX(IF(F69&lt;&gt;"",ROUNDDOWN(1000-faktorer!$C$7*(F69-faktorer!$B$7)*10,0),0),0)</f>
        <v>0</v>
      </c>
      <c r="H69" s="30"/>
      <c r="I69" s="42">
        <f>MAX(IF(H69&lt;&gt;"",ROUNDDOWN(1000+faktorer!$C$4*(H69-faktorer!$B$4)*100,0),0),0)</f>
        <v>0</v>
      </c>
      <c r="J69" s="30"/>
      <c r="K69" s="42">
        <f>MAX(IF(J69&lt;&gt;"",ROUNDDOWN((IF(J69&lt;7.04,894,1000))+IF(J69&lt;7.04,faktorer!$E$5,IF(J69&lt;8.8,faktorer!$D$5,faktorer!$C$5))*(J69-IF(J69&lt;7.04,7.04,faktorer!$B$5))*100,0),0),0)</f>
        <v>0</v>
      </c>
      <c r="L69" s="30"/>
      <c r="M69" s="44">
        <f>MAX(IF(L69&lt;&gt;"",ROUNDDOWN((IF(L69&lt;28,828,1000))+IF(L69&lt;28,faktorer!$E$6,IF(L69&lt;35,faktorer!$D$6,faktorer!$C$6))*(L69-IF(L69&lt;28,28,faktorer!$B$6))*100,0),0),0)</f>
        <v>0</v>
      </c>
      <c r="N69" s="10"/>
    </row>
    <row r="70" spans="1:14" x14ac:dyDescent="0.25">
      <c r="A70" s="50">
        <v>4</v>
      </c>
      <c r="B70" s="26"/>
      <c r="C70" s="33"/>
      <c r="D70" s="28"/>
      <c r="E70" s="42">
        <f>MAX(IF(D70&lt;&gt;"",ROUNDDOWN(1000-faktorer!$C$2*(D70-faktorer!$B$2)*100,0),0),0)</f>
        <v>0</v>
      </c>
      <c r="F70" s="28"/>
      <c r="G70" s="42">
        <f>MAX(IF(F70&lt;&gt;"",ROUNDDOWN(1000-faktorer!$C$7*(F70-faktorer!$B$7)*10,0),0),0)</f>
        <v>0</v>
      </c>
      <c r="H70" s="30"/>
      <c r="I70" s="42">
        <f>MAX(IF(H70&lt;&gt;"",ROUNDDOWN(1000+faktorer!$C$4*(H70-faktorer!$B$4)*100,0),0),0)</f>
        <v>0</v>
      </c>
      <c r="J70" s="30"/>
      <c r="K70" s="42">
        <f>MAX(IF(J70&lt;&gt;"",ROUNDDOWN((IF(J70&lt;7.04,894,1000))+IF(J70&lt;7.04,faktorer!$E$5,IF(J70&lt;8.8,faktorer!$D$5,faktorer!$C$5))*(J70-IF(J70&lt;7.04,7.04,faktorer!$B$5))*100,0),0),0)</f>
        <v>0</v>
      </c>
      <c r="L70" s="30"/>
      <c r="M70" s="44">
        <f>MAX(IF(L70&lt;&gt;"",ROUNDDOWN((IF(L70&lt;28,828,1000))+IF(L70&lt;28,faktorer!$E$6,IF(L70&lt;35,faktorer!$D$6,faktorer!$C$6))*(L70-IF(L70&lt;28,28,faktorer!$B$6))*100,0),0),0)</f>
        <v>0</v>
      </c>
      <c r="N70" s="10"/>
    </row>
    <row r="71" spans="1:14" x14ac:dyDescent="0.25">
      <c r="A71" s="50">
        <v>5</v>
      </c>
      <c r="B71" s="26"/>
      <c r="C71" s="33"/>
      <c r="D71" s="28"/>
      <c r="E71" s="42">
        <f>MAX(IF(D71&lt;&gt;"",ROUNDDOWN(1000-faktorer!$C$2*(D71-faktorer!$B$2)*100,0),0),0)</f>
        <v>0</v>
      </c>
      <c r="F71" s="28"/>
      <c r="G71" s="42">
        <f>MAX(IF(F71&lt;&gt;"",ROUNDDOWN(1000-faktorer!$C$7*(F71-faktorer!$B$7)*10,0),0),0)</f>
        <v>0</v>
      </c>
      <c r="H71" s="30"/>
      <c r="I71" s="42">
        <f>MAX(IF(H71&lt;&gt;"",ROUNDDOWN(1000+faktorer!$C$4*(H71-faktorer!$B$4)*100,0),0),0)</f>
        <v>0</v>
      </c>
      <c r="J71" s="30"/>
      <c r="K71" s="42">
        <f>MAX(IF(J71&lt;&gt;"",ROUNDDOWN((IF(J71&lt;7.04,894,1000))+IF(J71&lt;7.04,faktorer!$E$5,IF(J71&lt;8.8,faktorer!$D$5,faktorer!$C$5))*(J71-IF(J71&lt;7.04,7.04,faktorer!$B$5))*100,0),0),0)</f>
        <v>0</v>
      </c>
      <c r="L71" s="30"/>
      <c r="M71" s="44">
        <f>MAX(IF(L71&lt;&gt;"",ROUNDDOWN((IF(L71&lt;28,828,1000))+IF(L71&lt;28,faktorer!$E$6,IF(L71&lt;35,faktorer!$D$6,faktorer!$C$6))*(L71-IF(L71&lt;28,28,faktorer!$B$6))*100,0),0),0)</f>
        <v>0</v>
      </c>
      <c r="N71" s="10"/>
    </row>
    <row r="72" spans="1:14" x14ac:dyDescent="0.25">
      <c r="A72" s="50">
        <v>6</v>
      </c>
      <c r="B72" s="26"/>
      <c r="C72" s="33"/>
      <c r="D72" s="28"/>
      <c r="E72" s="42">
        <f>MAX(IF(D72&lt;&gt;"",ROUNDDOWN(1000-faktorer!$C$2*(D72-faktorer!$B$2)*100,0),0),0)</f>
        <v>0</v>
      </c>
      <c r="F72" s="28"/>
      <c r="G72" s="42">
        <f>MAX(IF(F72&lt;&gt;"",ROUNDDOWN(1000-faktorer!$C$7*(F72-faktorer!$B$7)*10,0),0),0)</f>
        <v>0</v>
      </c>
      <c r="H72" s="30"/>
      <c r="I72" s="42">
        <f>MAX(IF(H72&lt;&gt;"",ROUNDDOWN(1000+faktorer!$C$4*(H72-faktorer!$B$4)*100,0),0),0)</f>
        <v>0</v>
      </c>
      <c r="J72" s="30"/>
      <c r="K72" s="42">
        <f>MAX(IF(J72&lt;&gt;"",ROUNDDOWN((IF(J72&lt;7.04,894,1000))+IF(J72&lt;7.04,faktorer!$E$5,IF(J72&lt;8.8,faktorer!$D$5,faktorer!$C$5))*(J72-IF(J72&lt;7.04,7.04,faktorer!$B$5))*100,0),0),0)</f>
        <v>0</v>
      </c>
      <c r="L72" s="30"/>
      <c r="M72" s="44">
        <f>MAX(IF(L72&lt;&gt;"",ROUNDDOWN((IF(L72&lt;28,828,1000))+IF(L72&lt;28,faktorer!$E$6,IF(L72&lt;35,faktorer!$D$6,faktorer!$C$6))*(L72-IF(L72&lt;28,28,faktorer!$B$6))*100,0),0),0)</f>
        <v>0</v>
      </c>
      <c r="N72" s="10"/>
    </row>
    <row r="73" spans="1:14" x14ac:dyDescent="0.25">
      <c r="A73" s="50">
        <v>8</v>
      </c>
      <c r="B73" s="26"/>
      <c r="C73" s="33"/>
      <c r="D73" s="28"/>
      <c r="E73" s="42">
        <f>MAX(IF(D73&lt;&gt;"",ROUNDDOWN(1000-faktorer!$C$2*(D73-faktorer!$B$2)*100,0),0),0)</f>
        <v>0</v>
      </c>
      <c r="F73" s="28"/>
      <c r="G73" s="42">
        <f>MAX(IF(F73&lt;&gt;"",ROUNDDOWN(1000-faktorer!$C$7*(F73-faktorer!$B$7)*10,0),0),0)</f>
        <v>0</v>
      </c>
      <c r="H73" s="30"/>
      <c r="I73" s="42">
        <f>MAX(IF(H73&lt;&gt;"",ROUNDDOWN(1000+faktorer!$C$4*(H73-faktorer!$B$4)*100,0),0),0)</f>
        <v>0</v>
      </c>
      <c r="J73" s="30"/>
      <c r="K73" s="42">
        <f>MAX(IF(J73&lt;&gt;"",ROUNDDOWN((IF(J73&lt;7.04,894,1000))+IF(J73&lt;7.04,faktorer!$E$5,IF(J73&lt;8.8,faktorer!$D$5,faktorer!$C$5))*(J73-IF(J73&lt;7.04,7.04,faktorer!$B$5))*100,0),0),0)</f>
        <v>0</v>
      </c>
      <c r="L73" s="30"/>
      <c r="M73" s="44">
        <f>MAX(IF(L73&lt;&gt;"",ROUNDDOWN((IF(L73&lt;28,828,1000))+IF(L73&lt;28,faktorer!$E$6,IF(L73&lt;35,faktorer!$D$6,faktorer!$C$6))*(L73-IF(L73&lt;28,28,faktorer!$B$6))*100,0),0),0)</f>
        <v>0</v>
      </c>
      <c r="N73" s="10"/>
    </row>
    <row r="74" spans="1:14" x14ac:dyDescent="0.25">
      <c r="A74" s="50">
        <v>9</v>
      </c>
      <c r="B74" s="26"/>
      <c r="C74" s="33"/>
      <c r="D74" s="28"/>
      <c r="E74" s="42">
        <f>MAX(IF(D74&lt;&gt;"",ROUNDDOWN(1000-faktorer!$C$2*(D74-faktorer!$B$2)*100,0),0),0)</f>
        <v>0</v>
      </c>
      <c r="F74" s="28"/>
      <c r="G74" s="42">
        <f>MAX(IF(F74&lt;&gt;"",ROUNDDOWN(1000-faktorer!$C$7*(F74-faktorer!$B$7)*10,0),0),0)</f>
        <v>0</v>
      </c>
      <c r="H74" s="30"/>
      <c r="I74" s="42">
        <f>MAX(IF(H74&lt;&gt;"",ROUNDDOWN(1000+faktorer!$C$4*(H74-faktorer!$B$4)*100,0),0),0)</f>
        <v>0</v>
      </c>
      <c r="J74" s="30"/>
      <c r="K74" s="42">
        <f>MAX(IF(J74&lt;&gt;"",ROUNDDOWN((IF(J74&lt;7.04,894,1000))+IF(J74&lt;7.04,faktorer!$E$5,IF(J74&lt;8.8,faktorer!$D$5,faktorer!$C$5))*(J74-IF(J74&lt;7.04,7.04,faktorer!$B$5))*100,0),0),0)</f>
        <v>0</v>
      </c>
      <c r="L74" s="30"/>
      <c r="M74" s="44">
        <f>MAX(IF(L74&lt;&gt;"",ROUNDDOWN((IF(L74&lt;28,828,1000))+IF(L74&lt;28,faktorer!$E$6,IF(L74&lt;35,faktorer!$D$6,faktorer!$C$6))*(L74-IF(L74&lt;28,28,faktorer!$B$6))*100,0),0),0)</f>
        <v>0</v>
      </c>
      <c r="N74" s="10"/>
    </row>
    <row r="75" spans="1:14" x14ac:dyDescent="0.25">
      <c r="B75" s="27"/>
      <c r="C75" s="34"/>
      <c r="D75" s="29"/>
      <c r="E75" s="43">
        <f>MAX(IF(D75&lt;&gt;"",ROUNDDOWN(1000-faktorer!$C$2*(D75-faktorer!$B$2)*100,0),0),0)</f>
        <v>0</v>
      </c>
      <c r="F75" s="29"/>
      <c r="G75" s="43">
        <f>MAX(IF(F75&lt;&gt;"",ROUNDDOWN(1000-faktorer!$C$7*(F75-faktorer!$B$7)*10,0),0),0)</f>
        <v>0</v>
      </c>
      <c r="H75" s="31"/>
      <c r="I75" s="43">
        <f>MAX(IF(H75&lt;&gt;"",ROUNDDOWN(1000+faktorer!$C$4*(H75-faktorer!$B$4)*100,0),0),0)</f>
        <v>0</v>
      </c>
      <c r="J75" s="31"/>
      <c r="K75" s="43">
        <f>MAX(IF(J75&lt;&gt;"",ROUNDDOWN((IF(J75&lt;7.04,894,1000))+IF(J75&lt;7.04,faktorer!$E$5,IF(J75&lt;8.8,faktorer!$D$5,faktorer!$C$5))*(J75-IF(J75&lt;7.04,7.04,faktorer!$B$5))*100,0),0),0)</f>
        <v>0</v>
      </c>
      <c r="L75" s="31"/>
      <c r="M75" s="45">
        <f>MAX(IF(L75&lt;&gt;"",ROUNDDOWN((IF(L75&lt;28,828,1000))+IF(L75&lt;28,faktorer!$E$6,IF(L75&lt;35,faktorer!$D$6,faktorer!$C$6))*(L75-IF(L75&lt;28,28,faktorer!$B$6))*100,0),0),0)</f>
        <v>0</v>
      </c>
      <c r="N75" s="10"/>
    </row>
    <row r="76" spans="1:14" x14ac:dyDescent="0.25">
      <c r="B76" s="11"/>
      <c r="C76" s="12"/>
      <c r="D76" s="18" t="s">
        <v>6</v>
      </c>
      <c r="E76" s="65"/>
      <c r="F76" s="41"/>
      <c r="G76" s="41"/>
      <c r="H76" s="41"/>
      <c r="I76" s="41"/>
      <c r="J76" s="21"/>
      <c r="K76" s="41"/>
      <c r="L76" s="41"/>
      <c r="M76" s="41"/>
      <c r="N76" s="22"/>
    </row>
    <row r="77" spans="1:14" x14ac:dyDescent="0.25">
      <c r="A77" s="50">
        <v>1</v>
      </c>
      <c r="B77" s="11" t="s">
        <v>19</v>
      </c>
      <c r="C77" s="12" t="s">
        <v>1</v>
      </c>
      <c r="D77" s="29"/>
      <c r="E77" s="45">
        <f>MAX(IF(D77&lt;&gt;"",ROUNDDOWN(1000-faktorer!$C$8*(D77-faktorer!$B$8)*100,0),0),0)</f>
        <v>0</v>
      </c>
      <c r="F77" s="41"/>
      <c r="G77" s="41"/>
      <c r="H77" s="41"/>
      <c r="I77" s="41"/>
      <c r="J77" s="41"/>
      <c r="K77" s="41"/>
      <c r="L77" s="41"/>
      <c r="M77" s="41"/>
      <c r="N77" s="22"/>
    </row>
    <row r="78" spans="1:14" ht="13" thickBot="1" x14ac:dyDescent="0.3">
      <c r="A78" s="50">
        <v>2</v>
      </c>
      <c r="B78" s="26"/>
      <c r="C78" s="33"/>
      <c r="D78" s="41"/>
      <c r="E78" s="41"/>
      <c r="F78" s="41"/>
      <c r="G78" s="41"/>
      <c r="H78" s="41"/>
      <c r="I78" s="41"/>
      <c r="J78" s="21"/>
      <c r="K78" s="41"/>
      <c r="L78" s="41"/>
      <c r="M78" s="41"/>
      <c r="N78" s="22"/>
    </row>
    <row r="79" spans="1:14" ht="13" thickBot="1" x14ac:dyDescent="0.3">
      <c r="A79" s="50">
        <v>3</v>
      </c>
      <c r="B79" s="26"/>
      <c r="C79" s="33"/>
      <c r="D79" s="41"/>
      <c r="E79" s="41"/>
      <c r="F79" s="41"/>
      <c r="G79" s="21" t="s">
        <v>11</v>
      </c>
      <c r="H79" s="41"/>
      <c r="I79" s="41"/>
      <c r="J79" s="55">
        <f>E66+G66+I66+K66+M66+E77</f>
        <v>0</v>
      </c>
      <c r="K79" s="41"/>
      <c r="L79" s="41"/>
      <c r="M79" s="41"/>
      <c r="N79" s="22"/>
    </row>
    <row r="80" spans="1:14" x14ac:dyDescent="0.25">
      <c r="A80" s="50">
        <v>4</v>
      </c>
      <c r="B80" s="26"/>
      <c r="C80" s="33"/>
      <c r="D80" s="41"/>
      <c r="E80" s="41"/>
      <c r="F80" s="41"/>
      <c r="G80" s="41"/>
      <c r="H80" s="41"/>
      <c r="I80" s="41"/>
      <c r="J80" s="21"/>
      <c r="K80" s="41"/>
      <c r="L80" s="41"/>
      <c r="M80" s="41"/>
      <c r="N80" s="22"/>
    </row>
    <row r="81" spans="1:17" x14ac:dyDescent="0.25">
      <c r="A81" s="50">
        <v>5</v>
      </c>
      <c r="B81" s="26"/>
      <c r="C81" s="33"/>
      <c r="D81" s="41"/>
      <c r="E81" s="41"/>
      <c r="F81" s="41"/>
      <c r="G81" s="41"/>
      <c r="H81" s="41"/>
      <c r="I81" s="41"/>
      <c r="J81" s="21"/>
      <c r="K81" s="41"/>
      <c r="L81" s="41"/>
      <c r="M81" s="41"/>
      <c r="N81" s="22"/>
    </row>
    <row r="82" spans="1:17" x14ac:dyDescent="0.25">
      <c r="B82" s="26"/>
      <c r="C82" s="33"/>
      <c r="D82" s="41"/>
      <c r="E82" s="41"/>
      <c r="F82" s="41"/>
      <c r="G82" s="41"/>
      <c r="H82" s="41"/>
      <c r="I82" s="41"/>
      <c r="J82" s="21"/>
      <c r="K82" s="41"/>
      <c r="L82" s="41"/>
      <c r="M82" s="41"/>
      <c r="N82" s="22"/>
    </row>
    <row r="83" spans="1:17" ht="13" thickBot="1" x14ac:dyDescent="0.3">
      <c r="A83" s="53"/>
      <c r="B83" s="49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3"/>
      <c r="N83" s="25"/>
    </row>
    <row r="84" spans="1:17" ht="13" thickBot="1" x14ac:dyDescent="0.3">
      <c r="A84" s="53"/>
      <c r="B84" s="51"/>
      <c r="C84" s="51"/>
      <c r="D84" s="51"/>
      <c r="E84" s="51"/>
      <c r="F84" s="51"/>
      <c r="G84" s="51"/>
      <c r="H84" s="51"/>
      <c r="I84" s="51"/>
      <c r="J84" s="52"/>
      <c r="K84" s="51"/>
      <c r="L84" s="51"/>
      <c r="M84" s="51"/>
      <c r="N84" s="54"/>
    </row>
    <row r="85" spans="1:17" ht="17.5" x14ac:dyDescent="0.35">
      <c r="B85" s="32" t="s">
        <v>18</v>
      </c>
      <c r="C85" s="67"/>
      <c r="D85" s="67"/>
      <c r="E85" s="67"/>
      <c r="F85" s="67"/>
      <c r="G85" s="67"/>
      <c r="H85" s="5"/>
      <c r="I85" s="5"/>
      <c r="J85" s="5"/>
      <c r="K85" s="5"/>
      <c r="L85" s="5"/>
      <c r="M85" s="5"/>
      <c r="N85" s="6"/>
    </row>
    <row r="86" spans="1:17" x14ac:dyDescent="0.25">
      <c r="B86" s="7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10"/>
    </row>
    <row r="87" spans="1:17" x14ac:dyDescent="0.25">
      <c r="B87" s="11" t="s">
        <v>13</v>
      </c>
      <c r="C87" s="12"/>
      <c r="D87" s="41"/>
      <c r="E87" s="41"/>
      <c r="F87" s="41"/>
      <c r="G87" s="41"/>
      <c r="H87" s="41"/>
      <c r="I87" s="41"/>
      <c r="J87" s="41"/>
      <c r="K87" s="41"/>
      <c r="L87" s="41"/>
      <c r="M87" s="13"/>
      <c r="N87" s="10"/>
    </row>
    <row r="88" spans="1:17" x14ac:dyDescent="0.25">
      <c r="B88" s="14" t="s">
        <v>0</v>
      </c>
      <c r="C88" s="12" t="s">
        <v>1</v>
      </c>
      <c r="D88" s="41" t="s">
        <v>7</v>
      </c>
      <c r="E88" s="41" t="s">
        <v>12</v>
      </c>
      <c r="F88" s="41" t="s">
        <v>8</v>
      </c>
      <c r="G88" s="41" t="s">
        <v>2</v>
      </c>
      <c r="H88" s="41" t="s">
        <v>4</v>
      </c>
      <c r="I88" s="41" t="s">
        <v>2</v>
      </c>
      <c r="J88" s="41" t="s">
        <v>5</v>
      </c>
      <c r="K88" s="41" t="s">
        <v>2</v>
      </c>
      <c r="L88" s="41" t="s">
        <v>9</v>
      </c>
      <c r="M88" s="13" t="s">
        <v>2</v>
      </c>
      <c r="N88" s="10"/>
    </row>
    <row r="89" spans="1:17" x14ac:dyDescent="0.25">
      <c r="A89" s="56"/>
      <c r="B89" s="15"/>
      <c r="C89" s="16"/>
      <c r="D89" s="18" t="s">
        <v>6</v>
      </c>
      <c r="E89" s="17">
        <f>LARGE(E90:E98,1)+LARGE(E90:E98,2)+LARGE(E90:E98,3)</f>
        <v>0</v>
      </c>
      <c r="F89" s="18" t="s">
        <v>6</v>
      </c>
      <c r="G89" s="17">
        <f>LARGE(G90:G98,1)+LARGE(G90:G98,2)+LARGE(G90:G98,3)</f>
        <v>0</v>
      </c>
      <c r="H89" s="18" t="s">
        <v>20</v>
      </c>
      <c r="I89" s="17">
        <f>LARGE(I90:I98,1)+LARGE(I90:I98,2)+LARGE(I90:I98,3)</f>
        <v>0</v>
      </c>
      <c r="J89" s="18" t="s">
        <v>20</v>
      </c>
      <c r="K89" s="17">
        <f>LARGE(K90:K98,1)+LARGE(K90:K98,2)+LARGE(K90:K98,3)</f>
        <v>0</v>
      </c>
      <c r="L89" s="18" t="s">
        <v>20</v>
      </c>
      <c r="M89" s="19">
        <f>LARGE(M90:M98,1)+LARGE(M90:M98,2)+LARGE(M90:M98,3)</f>
        <v>0</v>
      </c>
      <c r="N89" s="20"/>
    </row>
    <row r="90" spans="1:17" x14ac:dyDescent="0.25">
      <c r="A90" s="50">
        <v>1</v>
      </c>
      <c r="B90" s="26"/>
      <c r="C90" s="33"/>
      <c r="D90" s="28"/>
      <c r="E90" s="42">
        <f>MAX(IF(D90&lt;&gt;"",ROUNDDOWN(1000-faktorer!$C$2*(D90-faktorer!$B$2)*100,0),0),0)</f>
        <v>0</v>
      </c>
      <c r="F90" s="28"/>
      <c r="G90" s="42">
        <f>MAX(IF(F90&lt;&gt;"",ROUNDDOWN(1000-faktorer!$C$7*(F90-faktorer!$B$7)*10,0),0),0)</f>
        <v>0</v>
      </c>
      <c r="H90" s="28"/>
      <c r="I90" s="42">
        <f>MAX(IF(H90&lt;&gt;"",ROUNDDOWN(1000+faktorer!$C$4*(H90-faktorer!$B$4)*100,0),0),0)</f>
        <v>0</v>
      </c>
      <c r="J90" s="30"/>
      <c r="K90" s="42">
        <f>MAX(IF(J90&lt;&gt;"",ROUNDDOWN((IF(J90&lt;7.04,894,1000))+IF(J90&lt;7.04,faktorer!$E$5,IF(J90&lt;8.8,faktorer!$D$5,faktorer!$C$5))*(J90-IF(J90&lt;7.04,7.04,faktorer!$B$5))*100,0),0),0)</f>
        <v>0</v>
      </c>
      <c r="L90" s="30"/>
      <c r="M90" s="44">
        <f>MAX(IF(L90&lt;&gt;"",ROUNDDOWN((IF(L90&lt;28,828,1000))+IF(L90&lt;28,faktorer!$E$6,IF(L90&lt;35,faktorer!$D$6,faktorer!$C$6))*(L90-IF(L90&lt;28,28,faktorer!$B$6))*100,0),0),0)</f>
        <v>0</v>
      </c>
      <c r="N90" s="10"/>
    </row>
    <row r="91" spans="1:17" x14ac:dyDescent="0.25">
      <c r="A91" s="50">
        <v>2</v>
      </c>
      <c r="B91" s="26"/>
      <c r="C91" s="33"/>
      <c r="D91" s="28"/>
      <c r="E91" s="42">
        <f>MAX(IF(D91&lt;&gt;"",ROUNDDOWN(1000-faktorer!$C$2*(D91-faktorer!$B$2)*100,0),0),0)</f>
        <v>0</v>
      </c>
      <c r="F91" s="28"/>
      <c r="G91" s="42">
        <f>MAX(IF(F91&lt;&gt;"",ROUNDDOWN(1000-faktorer!$C$7*(F91-faktorer!$B$7)*10,0),0),0)</f>
        <v>0</v>
      </c>
      <c r="H91" s="30"/>
      <c r="I91" s="42">
        <f>MAX(IF(H91&lt;&gt;"",ROUNDDOWN(1000+faktorer!$C$4*(H91-faktorer!$B$4)*100,0),0),0)</f>
        <v>0</v>
      </c>
      <c r="J91" s="30"/>
      <c r="K91" s="42">
        <f>MAX(IF(J91&lt;&gt;"",ROUNDDOWN((IF(J91&lt;7.04,894,1000))+IF(J91&lt;7.04,faktorer!$E$5,IF(J91&lt;8.8,faktorer!$D$5,faktorer!$C$5))*(J91-IF(J91&lt;7.04,7.04,faktorer!$B$5))*100,0),0),0)</f>
        <v>0</v>
      </c>
      <c r="L91" s="30"/>
      <c r="M91" s="44">
        <f>MAX(IF(L91&lt;&gt;"",ROUNDDOWN((IF(L91&lt;28,828,1000))+IF(L91&lt;28,faktorer!$E$6,IF(L91&lt;35,faktorer!$D$6,faktorer!$C$6))*(L91-IF(L91&lt;28,28,faktorer!$B$6))*100,0),0),0)</f>
        <v>0</v>
      </c>
      <c r="N91" s="10"/>
    </row>
    <row r="92" spans="1:17" x14ac:dyDescent="0.25">
      <c r="A92" s="50">
        <v>3</v>
      </c>
      <c r="B92" s="26"/>
      <c r="C92" s="33"/>
      <c r="D92" s="28"/>
      <c r="E92" s="42">
        <f>MAX(IF(D92&lt;&gt;"",ROUNDDOWN(1000-faktorer!$C$2*(D92-faktorer!$B$2)*100,0),0),0)</f>
        <v>0</v>
      </c>
      <c r="F92" s="28"/>
      <c r="G92" s="42">
        <f>MAX(IF(F92&lt;&gt;"",ROUNDDOWN(1000-faktorer!$C$7*(F92-faktorer!$B$7)*10,0),0),0)</f>
        <v>0</v>
      </c>
      <c r="H92" s="30"/>
      <c r="I92" s="42">
        <f>MAX(IF(H92&lt;&gt;"",ROUNDDOWN(1000+faktorer!$C$4*(H92-faktorer!$B$4)*100,0),0),0)</f>
        <v>0</v>
      </c>
      <c r="J92" s="30"/>
      <c r="K92" s="42">
        <f>MAX(IF(J92&lt;&gt;"",ROUNDDOWN((IF(J92&lt;7.04,894,1000))+IF(J92&lt;7.04,faktorer!$E$5,IF(J92&lt;8.8,faktorer!$D$5,faktorer!$C$5))*(J92-IF(J92&lt;7.04,7.04,faktorer!$B$5))*100,0),0),0)</f>
        <v>0</v>
      </c>
      <c r="L92" s="30"/>
      <c r="M92" s="44">
        <f>MAX(IF(L92&lt;&gt;"",ROUNDDOWN((IF(L92&lt;28,828,1000))+IF(L92&lt;28,faktorer!$E$6,IF(L92&lt;35,faktorer!$D$6,faktorer!$C$6))*(L92-IF(L92&lt;28,28,faktorer!$B$6))*100,0),0),0)</f>
        <v>0</v>
      </c>
      <c r="N92" s="10"/>
    </row>
    <row r="93" spans="1:17" x14ac:dyDescent="0.25">
      <c r="A93" s="50">
        <v>4</v>
      </c>
      <c r="B93" s="26"/>
      <c r="C93" s="33"/>
      <c r="D93" s="28"/>
      <c r="E93" s="42">
        <f>MAX(IF(D93&lt;&gt;"",ROUNDDOWN(1000-faktorer!$C$2*(D93-faktorer!$B$2)*100,0),0),0)</f>
        <v>0</v>
      </c>
      <c r="F93" s="28"/>
      <c r="G93" s="42">
        <f>MAX(IF(F93&lt;&gt;"",ROUNDDOWN(1000-faktorer!$C$7*(F93-faktorer!$B$7)*10,0),0),0)</f>
        <v>0</v>
      </c>
      <c r="H93" s="30"/>
      <c r="I93" s="42">
        <f>MAX(IF(H93&lt;&gt;"",ROUNDDOWN(1000+faktorer!$C$4*(H93-faktorer!$B$4)*100,0),0),0)</f>
        <v>0</v>
      </c>
      <c r="J93" s="30"/>
      <c r="K93" s="42">
        <f>MAX(IF(J93&lt;&gt;"",ROUNDDOWN((IF(J93&lt;7.04,894,1000))+IF(J93&lt;7.04,faktorer!$E$5,IF(J93&lt;8.8,faktorer!$D$5,faktorer!$C$5))*(J93-IF(J93&lt;7.04,7.04,faktorer!$B$5))*100,0),0),0)</f>
        <v>0</v>
      </c>
      <c r="L93" s="30"/>
      <c r="M93" s="44">
        <f>MAX(IF(L93&lt;&gt;"",ROUNDDOWN((IF(L93&lt;28,828,1000))+IF(L93&lt;28,faktorer!$E$6,IF(L93&lt;35,faktorer!$D$6,faktorer!$C$6))*(L93-IF(L93&lt;28,28,faktorer!$B$6))*100,0),0),0)</f>
        <v>0</v>
      </c>
      <c r="N93" s="10"/>
      <c r="Q93" s="1" t="s">
        <v>27</v>
      </c>
    </row>
    <row r="94" spans="1:17" x14ac:dyDescent="0.25">
      <c r="A94" s="50">
        <v>5</v>
      </c>
      <c r="B94" s="26"/>
      <c r="C94" s="33"/>
      <c r="D94" s="28"/>
      <c r="E94" s="42">
        <f>MAX(IF(D94&lt;&gt;"",ROUNDDOWN(1000-faktorer!$C$2*(D94-faktorer!$B$2)*100,0),0),0)</f>
        <v>0</v>
      </c>
      <c r="F94" s="28"/>
      <c r="G94" s="42">
        <f>MAX(IF(F94&lt;&gt;"",ROUNDDOWN(1000-faktorer!$C$7*(F94-faktorer!$B$7)*10,0),0),0)</f>
        <v>0</v>
      </c>
      <c r="H94" s="30"/>
      <c r="I94" s="42">
        <f>MAX(IF(H94&lt;&gt;"",ROUNDDOWN(1000+faktorer!$C$4*(H94-faktorer!$B$4)*100,0),0),0)</f>
        <v>0</v>
      </c>
      <c r="J94" s="30"/>
      <c r="K94" s="42">
        <f>MAX(IF(J94&lt;&gt;"",ROUNDDOWN((IF(J94&lt;7.04,894,1000))+IF(J94&lt;7.04,faktorer!$E$5,IF(J94&lt;8.8,faktorer!$D$5,faktorer!$C$5))*(J94-IF(J94&lt;7.04,7.04,faktorer!$B$5))*100,0),0),0)</f>
        <v>0</v>
      </c>
      <c r="L94" s="30"/>
      <c r="M94" s="44">
        <f>MAX(IF(L94&lt;&gt;"",ROUNDDOWN((IF(L94&lt;28,828,1000))+IF(L94&lt;28,faktorer!$E$6,IF(L94&lt;35,faktorer!$D$6,faktorer!$C$6))*(L94-IF(L94&lt;28,28,faktorer!$B$6))*100,0),0),0)</f>
        <v>0</v>
      </c>
      <c r="N94" s="10"/>
    </row>
    <row r="95" spans="1:17" x14ac:dyDescent="0.25">
      <c r="A95" s="50">
        <v>6</v>
      </c>
      <c r="B95" s="26"/>
      <c r="C95" s="33"/>
      <c r="D95" s="28"/>
      <c r="E95" s="42">
        <f>MAX(IF(D95&lt;&gt;"",ROUNDDOWN(1000-faktorer!$C$2*(D95-faktorer!$B$2)*100,0),0),0)</f>
        <v>0</v>
      </c>
      <c r="F95" s="28"/>
      <c r="G95" s="42">
        <f>MAX(IF(F95&lt;&gt;"",ROUNDDOWN(1000-faktorer!$C$7*(F95-faktorer!$B$7)*10,0),0),0)</f>
        <v>0</v>
      </c>
      <c r="H95" s="30"/>
      <c r="I95" s="42">
        <f>MAX(IF(H95&lt;&gt;"",ROUNDDOWN(1000+faktorer!$C$4*(H95-faktorer!$B$4)*100,0),0),0)</f>
        <v>0</v>
      </c>
      <c r="J95" s="30"/>
      <c r="K95" s="42">
        <f>MAX(IF(J95&lt;&gt;"",ROUNDDOWN((IF(J95&lt;7.04,894,1000))+IF(J95&lt;7.04,faktorer!$E$5,IF(J95&lt;8.8,faktorer!$D$5,faktorer!$C$5))*(J95-IF(J95&lt;7.04,7.04,faktorer!$B$5))*100,0),0),0)</f>
        <v>0</v>
      </c>
      <c r="L95" s="30"/>
      <c r="M95" s="44">
        <f>MAX(IF(L95&lt;&gt;"",ROUNDDOWN((IF(L95&lt;28,828,1000))+IF(L95&lt;28,faktorer!$E$6,IF(L95&lt;35,faktorer!$D$6,faktorer!$C$6))*(L95-IF(L95&lt;28,28,faktorer!$B$6))*100,0),0),0)</f>
        <v>0</v>
      </c>
      <c r="N95" s="10"/>
    </row>
    <row r="96" spans="1:17" x14ac:dyDescent="0.25">
      <c r="A96" s="50">
        <v>7</v>
      </c>
      <c r="B96" s="26"/>
      <c r="C96" s="33"/>
      <c r="D96" s="28"/>
      <c r="E96" s="42">
        <f>MAX(IF(D96&lt;&gt;"",ROUNDDOWN(1000-faktorer!$C$2*(D96-faktorer!$B$2)*100,0),0),0)</f>
        <v>0</v>
      </c>
      <c r="F96" s="28"/>
      <c r="G96" s="42">
        <f>MAX(IF(F96&lt;&gt;"",ROUNDDOWN(1000-faktorer!$C$7*(F96-faktorer!$B$7)*10,0),0),0)</f>
        <v>0</v>
      </c>
      <c r="H96" s="30"/>
      <c r="I96" s="42">
        <f>MAX(IF(H96&lt;&gt;"",ROUNDDOWN(1000+faktorer!$C$4*(H96-faktorer!$B$4)*100,0),0),0)</f>
        <v>0</v>
      </c>
      <c r="J96" s="30"/>
      <c r="K96" s="42">
        <f>MAX(IF(J96&lt;&gt;"",ROUNDDOWN((IF(J96&lt;7.04,894,1000))+IF(J96&lt;7.04,faktorer!$E$5,IF(J96&lt;8.8,faktorer!$D$5,faktorer!$C$5))*(J96-IF(J96&lt;7.04,7.04,faktorer!$B$5))*100,0),0),0)</f>
        <v>0</v>
      </c>
      <c r="L96" s="30"/>
      <c r="M96" s="44">
        <f>MAX(IF(L96&lt;&gt;"",ROUNDDOWN((IF(L96&lt;28,828,1000))+IF(L96&lt;28,faktorer!$E$6,IF(L96&lt;35,faktorer!$D$6,faktorer!$C$6))*(L96-IF(L96&lt;28,28,faktorer!$B$6))*100,0),0),0)</f>
        <v>0</v>
      </c>
      <c r="N96" s="10"/>
    </row>
    <row r="97" spans="1:14" x14ac:dyDescent="0.25">
      <c r="A97" s="50">
        <v>8</v>
      </c>
      <c r="B97" s="26"/>
      <c r="C97" s="33"/>
      <c r="D97" s="28"/>
      <c r="E97" s="42">
        <f>MAX(IF(D97&lt;&gt;"",ROUNDDOWN(1000-faktorer!$C$2*(D97-faktorer!$B$2)*100,0),0),0)</f>
        <v>0</v>
      </c>
      <c r="F97" s="28"/>
      <c r="G97" s="42">
        <f>MAX(IF(F97&lt;&gt;"",ROUNDDOWN(1000-faktorer!$C$7*(F97-faktorer!$B$7)*10,0),0),0)</f>
        <v>0</v>
      </c>
      <c r="H97" s="30"/>
      <c r="I97" s="42">
        <f>MAX(IF(H97&lt;&gt;"",ROUNDDOWN(1000+faktorer!$C$4*(H97-faktorer!$B$4)*100,0),0),0)</f>
        <v>0</v>
      </c>
      <c r="J97" s="30"/>
      <c r="K97" s="42">
        <f>MAX(IF(J97&lt;&gt;"",ROUNDDOWN((IF(J97&lt;7.04,894,1000))+IF(J97&lt;7.04,faktorer!$E$5,IF(J97&lt;8.8,faktorer!$D$5,faktorer!$C$5))*(J97-IF(J97&lt;7.04,7.04,faktorer!$B$5))*100,0),0),0)</f>
        <v>0</v>
      </c>
      <c r="L97" s="30"/>
      <c r="M97" s="44">
        <f>MAX(IF(L97&lt;&gt;"",ROUNDDOWN((IF(L97&lt;28,828,1000))+IF(L97&lt;28,faktorer!$E$6,IF(L97&lt;35,faktorer!$D$6,faktorer!$C$6))*(L97-IF(L97&lt;28,28,faktorer!$B$6))*100,0),0),0)</f>
        <v>0</v>
      </c>
      <c r="N97" s="10"/>
    </row>
    <row r="98" spans="1:14" x14ac:dyDescent="0.25">
      <c r="A98" s="50">
        <v>9</v>
      </c>
      <c r="B98" s="27"/>
      <c r="C98" s="34"/>
      <c r="D98" s="29"/>
      <c r="E98" s="43">
        <f>MAX(IF(D98&lt;&gt;"",ROUNDDOWN(1000-faktorer!$C$2*(D98-faktorer!$B$2)*100,0),0),0)</f>
        <v>0</v>
      </c>
      <c r="F98" s="29"/>
      <c r="G98" s="43">
        <f>MAX(IF(F98&lt;&gt;"",ROUNDDOWN(1000-faktorer!$C$7*(F98-faktorer!$B$7)*10,0),0),0)</f>
        <v>0</v>
      </c>
      <c r="H98" s="31"/>
      <c r="I98" s="43">
        <f>MAX(IF(H98&lt;&gt;"",ROUNDDOWN(1000+faktorer!$C$4*(H98-faktorer!$B$4)*100,0),0),0)</f>
        <v>0</v>
      </c>
      <c r="J98" s="31"/>
      <c r="K98" s="43">
        <f>MAX(IF(J98&lt;&gt;"",ROUNDDOWN((IF(J98&lt;7.04,894,1000))+IF(J98&lt;7.04,faktorer!$E$5,IF(J98&lt;8.8,faktorer!$D$5,faktorer!$C$5))*(J98-IF(J98&lt;7.04,7.04,faktorer!$B$5))*100,0),0),0)</f>
        <v>0</v>
      </c>
      <c r="L98" s="31"/>
      <c r="M98" s="45">
        <f>MAX(IF(L98&lt;&gt;"",ROUNDDOWN((IF(L98&lt;28,828,1000))+IF(L98&lt;28,faktorer!$E$6,IF(L98&lt;35,faktorer!$D$6,faktorer!$C$6))*(L98-IF(L98&lt;28,28,faktorer!$B$6))*100,0),0),0)</f>
        <v>0</v>
      </c>
      <c r="N98" s="10"/>
    </row>
    <row r="99" spans="1:14" x14ac:dyDescent="0.25">
      <c r="B99" s="11"/>
      <c r="C99" s="12"/>
      <c r="D99" s="18" t="s">
        <v>6</v>
      </c>
      <c r="E99" s="65"/>
      <c r="F99" s="41"/>
      <c r="G99" s="41"/>
      <c r="H99" s="41"/>
      <c r="I99" s="41"/>
      <c r="J99" s="21"/>
      <c r="K99" s="41"/>
      <c r="L99" s="41"/>
      <c r="M99" s="41"/>
      <c r="N99" s="22"/>
    </row>
    <row r="100" spans="1:14" x14ac:dyDescent="0.25">
      <c r="B100" s="11" t="s">
        <v>19</v>
      </c>
      <c r="C100" s="12" t="s">
        <v>1</v>
      </c>
      <c r="D100" s="29"/>
      <c r="E100" s="45">
        <f>MAX(IF(D100&lt;&gt;"",ROUNDDOWN(1000-faktorer!$C$8*(D100-faktorer!$B$8)*100,0),0),0)</f>
        <v>0</v>
      </c>
      <c r="F100" s="41"/>
      <c r="G100" s="41"/>
      <c r="H100" s="41"/>
      <c r="I100" s="41"/>
      <c r="J100" s="41"/>
      <c r="K100" s="41"/>
      <c r="L100" s="41"/>
      <c r="M100" s="41"/>
      <c r="N100" s="22"/>
    </row>
    <row r="101" spans="1:14" ht="13" thickBot="1" x14ac:dyDescent="0.3">
      <c r="A101" s="50">
        <v>1</v>
      </c>
      <c r="B101" s="26"/>
      <c r="C101" s="33"/>
      <c r="D101" s="41"/>
      <c r="E101" s="41"/>
      <c r="F101" s="41"/>
      <c r="G101" s="41"/>
      <c r="H101" s="41"/>
      <c r="I101" s="41"/>
      <c r="J101" s="21"/>
      <c r="K101" s="41"/>
      <c r="L101" s="41"/>
      <c r="M101" s="41"/>
      <c r="N101" s="22"/>
    </row>
    <row r="102" spans="1:14" ht="13" thickBot="1" x14ac:dyDescent="0.3">
      <c r="A102" s="50">
        <v>2</v>
      </c>
      <c r="B102" s="26"/>
      <c r="C102" s="33"/>
      <c r="D102" s="41"/>
      <c r="E102" s="41"/>
      <c r="F102" s="41"/>
      <c r="G102" s="21" t="s">
        <v>11</v>
      </c>
      <c r="H102" s="41"/>
      <c r="I102" s="41"/>
      <c r="J102" s="55">
        <f>E89+G89+I89+K89+M89+E100</f>
        <v>0</v>
      </c>
      <c r="K102" s="41"/>
      <c r="L102" s="41"/>
      <c r="M102" s="41"/>
      <c r="N102" s="22"/>
    </row>
    <row r="103" spans="1:14" x14ac:dyDescent="0.25">
      <c r="A103" s="50">
        <v>3</v>
      </c>
      <c r="B103" s="26"/>
      <c r="C103" s="33"/>
      <c r="D103" s="41"/>
      <c r="E103" s="41"/>
      <c r="F103" s="41"/>
      <c r="G103" s="41"/>
      <c r="H103" s="41"/>
      <c r="I103" s="41"/>
      <c r="J103" s="21"/>
      <c r="K103" s="41"/>
      <c r="L103" s="41"/>
      <c r="M103" s="41"/>
      <c r="N103" s="22"/>
    </row>
    <row r="104" spans="1:14" x14ac:dyDescent="0.25">
      <c r="A104" s="50">
        <v>4</v>
      </c>
      <c r="B104" s="26"/>
      <c r="C104" s="33"/>
      <c r="D104" s="41"/>
      <c r="E104" s="41"/>
      <c r="F104" s="41"/>
      <c r="G104" s="41"/>
      <c r="H104" s="41"/>
      <c r="I104" s="41"/>
      <c r="J104" s="21"/>
      <c r="K104" s="41"/>
      <c r="L104" s="41"/>
      <c r="M104" s="41"/>
      <c r="N104" s="22"/>
    </row>
    <row r="105" spans="1:14" x14ac:dyDescent="0.25">
      <c r="A105" s="50">
        <v>5</v>
      </c>
      <c r="B105" s="26"/>
      <c r="C105" s="33"/>
      <c r="D105" s="41"/>
      <c r="E105" s="41"/>
      <c r="F105" s="41"/>
      <c r="G105" s="41"/>
      <c r="H105" s="41"/>
      <c r="I105" s="41"/>
      <c r="J105" s="21"/>
      <c r="K105" s="41"/>
      <c r="L105" s="41"/>
      <c r="M105" s="41"/>
      <c r="N105" s="22"/>
    </row>
    <row r="106" spans="1:14" ht="13" thickBot="1" x14ac:dyDescent="0.3">
      <c r="B106" s="49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3"/>
      <c r="N106" s="25"/>
    </row>
    <row r="107" spans="1:14" x14ac:dyDescent="0.25">
      <c r="A107" s="53"/>
      <c r="B107" s="51"/>
      <c r="C107" s="51"/>
      <c r="D107" s="51"/>
      <c r="E107" s="51"/>
      <c r="F107" s="51"/>
      <c r="G107" s="51"/>
      <c r="H107" s="51"/>
      <c r="I107" s="51"/>
      <c r="J107" s="52"/>
      <c r="K107" s="51"/>
      <c r="L107" s="51"/>
      <c r="M107" s="51"/>
      <c r="N107" s="54"/>
    </row>
    <row r="108" spans="1:14" ht="13" thickBot="1" x14ac:dyDescent="0.3">
      <c r="A108" s="53"/>
      <c r="B108" s="51"/>
      <c r="C108" s="51"/>
      <c r="D108" s="51"/>
      <c r="E108" s="51"/>
      <c r="F108" s="51"/>
      <c r="G108" s="51"/>
      <c r="H108" s="51"/>
      <c r="I108" s="51"/>
      <c r="J108" s="52"/>
      <c r="K108" s="51"/>
      <c r="L108" s="51"/>
      <c r="M108" s="51"/>
      <c r="N108" s="54"/>
    </row>
    <row r="109" spans="1:14" ht="17.5" x14ac:dyDescent="0.35">
      <c r="B109" s="32" t="s">
        <v>18</v>
      </c>
      <c r="C109" s="67"/>
      <c r="D109" s="67"/>
      <c r="E109" s="67"/>
      <c r="F109" s="67"/>
      <c r="G109" s="67"/>
      <c r="H109" s="5"/>
      <c r="I109" s="5"/>
      <c r="J109" s="5"/>
      <c r="K109" s="5"/>
      <c r="L109" s="5"/>
      <c r="M109" s="5"/>
      <c r="N109" s="6"/>
    </row>
    <row r="110" spans="1:14" x14ac:dyDescent="0.25">
      <c r="B110" s="7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10"/>
    </row>
    <row r="111" spans="1:14" x14ac:dyDescent="0.25">
      <c r="B111" s="11" t="s">
        <v>13</v>
      </c>
      <c r="C111" s="12"/>
      <c r="D111" s="41"/>
      <c r="E111" s="41"/>
      <c r="F111" s="41"/>
      <c r="G111" s="41"/>
      <c r="H111" s="41"/>
      <c r="I111" s="41"/>
      <c r="J111" s="41"/>
      <c r="K111" s="41"/>
      <c r="L111" s="41"/>
      <c r="M111" s="13"/>
      <c r="N111" s="10"/>
    </row>
    <row r="112" spans="1:14" x14ac:dyDescent="0.25">
      <c r="B112" s="14" t="s">
        <v>0</v>
      </c>
      <c r="C112" s="12" t="s">
        <v>1</v>
      </c>
      <c r="D112" s="41" t="s">
        <v>7</v>
      </c>
      <c r="E112" s="41" t="s">
        <v>12</v>
      </c>
      <c r="F112" s="41" t="s">
        <v>8</v>
      </c>
      <c r="G112" s="41" t="s">
        <v>2</v>
      </c>
      <c r="H112" s="41" t="s">
        <v>4</v>
      </c>
      <c r="I112" s="41" t="s">
        <v>2</v>
      </c>
      <c r="J112" s="41" t="s">
        <v>5</v>
      </c>
      <c r="K112" s="41" t="s">
        <v>2</v>
      </c>
      <c r="L112" s="41" t="s">
        <v>9</v>
      </c>
      <c r="M112" s="13" t="s">
        <v>2</v>
      </c>
      <c r="N112" s="10"/>
    </row>
    <row r="113" spans="1:14" x14ac:dyDescent="0.25">
      <c r="A113" s="56"/>
      <c r="B113" s="15"/>
      <c r="C113" s="16"/>
      <c r="D113" s="18" t="s">
        <v>6</v>
      </c>
      <c r="E113" s="17">
        <f>LARGE(E114:E122,1)+LARGE(E114:E122,2)+LARGE(E114:E122,3)</f>
        <v>0</v>
      </c>
      <c r="F113" s="18" t="s">
        <v>6</v>
      </c>
      <c r="G113" s="17">
        <f>LARGE(G114:G122,1)+LARGE(G114:G122,2)+LARGE(G114:G122,3)</f>
        <v>0</v>
      </c>
      <c r="H113" s="18" t="s">
        <v>20</v>
      </c>
      <c r="I113" s="17">
        <f>LARGE(I114:I122,1)+LARGE(I114:I122,2)+LARGE(I114:I122,3)</f>
        <v>0</v>
      </c>
      <c r="J113" s="18" t="s">
        <v>20</v>
      </c>
      <c r="K113" s="17">
        <f>LARGE(K114:K122,1)+LARGE(K114:K122,2)+LARGE(K114:K122,3)</f>
        <v>0</v>
      </c>
      <c r="L113" s="18" t="s">
        <v>20</v>
      </c>
      <c r="M113" s="19">
        <f>LARGE(M114:M122,1)+LARGE(M114:M122,2)+LARGE(M114:M122,3)</f>
        <v>0</v>
      </c>
      <c r="N113" s="20"/>
    </row>
    <row r="114" spans="1:14" x14ac:dyDescent="0.25">
      <c r="A114" s="50">
        <v>1</v>
      </c>
      <c r="B114" s="26"/>
      <c r="C114" s="33"/>
      <c r="D114" s="28"/>
      <c r="E114" s="42">
        <f>MAX(IF(D114&lt;&gt;"",ROUNDDOWN(1000-faktorer!$C$2*(D114-faktorer!$B$2)*100,0),0),0)</f>
        <v>0</v>
      </c>
      <c r="F114" s="28"/>
      <c r="G114" s="42">
        <f>MAX(IF(F114&lt;&gt;"",ROUNDDOWN(1000-faktorer!$C$7*(F114-faktorer!$B$7)*10,0),0),0)</f>
        <v>0</v>
      </c>
      <c r="H114" s="28"/>
      <c r="I114" s="42">
        <f>MAX(IF(H114&lt;&gt;"",ROUNDDOWN(1000+faktorer!$C$4*(H114-faktorer!$B$4)*100,0),0),0)</f>
        <v>0</v>
      </c>
      <c r="J114" s="30"/>
      <c r="K114" s="42">
        <f>MAX(IF(J114&lt;&gt;"",ROUNDDOWN((IF(J114&lt;7.04,894,1000))+IF(J114&lt;7.04,faktorer!$E$5,IF(J114&lt;8.8,faktorer!$D$5,faktorer!$C$5))*(J114-IF(J114&lt;7.04,7.04,faktorer!$B$5))*100,0),0),0)</f>
        <v>0</v>
      </c>
      <c r="L114" s="30"/>
      <c r="M114" s="44">
        <f>MAX(IF(L114&lt;&gt;"",ROUNDDOWN((IF(L114&lt;28,828,1000))+IF(L114&lt;28,faktorer!$E$6,IF(L114&lt;35,faktorer!$D$6,faktorer!$C$6))*(L114-IF(L114&lt;28,28,faktorer!$B$6))*100,0),0),0)</f>
        <v>0</v>
      </c>
      <c r="N114" s="10"/>
    </row>
    <row r="115" spans="1:14" x14ac:dyDescent="0.25">
      <c r="A115" s="50">
        <v>2</v>
      </c>
      <c r="B115" s="26"/>
      <c r="C115" s="33"/>
      <c r="D115" s="28"/>
      <c r="E115" s="42">
        <f>MAX(IF(D115&lt;&gt;"",ROUNDDOWN(1000-faktorer!$C$2*(D115-faktorer!$B$2)*100,0),0),0)</f>
        <v>0</v>
      </c>
      <c r="F115" s="28"/>
      <c r="G115" s="42">
        <f>MAX(IF(F115&lt;&gt;"",ROUNDDOWN(1000-faktorer!$C$7*(F115-faktorer!$B$7)*10,0),0),0)</f>
        <v>0</v>
      </c>
      <c r="H115" s="30"/>
      <c r="I115" s="42">
        <f>MAX(IF(H115&lt;&gt;"",ROUNDDOWN(1000+faktorer!$C$4*(H115-faktorer!$B$4)*100,0),0),0)</f>
        <v>0</v>
      </c>
      <c r="J115" s="30"/>
      <c r="K115" s="42">
        <f>MAX(IF(J115&lt;&gt;"",ROUNDDOWN((IF(J115&lt;7.04,894,1000))+IF(J115&lt;7.04,faktorer!$E$5,IF(J115&lt;8.8,faktorer!$D$5,faktorer!$C$5))*(J115-IF(J115&lt;7.04,7.04,faktorer!$B$5))*100,0),0),0)</f>
        <v>0</v>
      </c>
      <c r="L115" s="30"/>
      <c r="M115" s="44">
        <f>MAX(IF(L115&lt;&gt;"",ROUNDDOWN((IF(L115&lt;28,828,1000))+IF(L115&lt;28,faktorer!$E$6,IF(L115&lt;35,faktorer!$D$6,faktorer!$C$6))*(L115-IF(L115&lt;28,28,faktorer!$B$6))*100,0),0),0)</f>
        <v>0</v>
      </c>
      <c r="N115" s="10"/>
    </row>
    <row r="116" spans="1:14" x14ac:dyDescent="0.25">
      <c r="A116" s="50">
        <v>3</v>
      </c>
      <c r="B116" s="26"/>
      <c r="C116" s="33"/>
      <c r="D116" s="28"/>
      <c r="E116" s="42">
        <f>MAX(IF(D116&lt;&gt;"",ROUNDDOWN(1000-faktorer!$C$2*(D116-faktorer!$B$2)*100,0),0),0)</f>
        <v>0</v>
      </c>
      <c r="F116" s="28"/>
      <c r="G116" s="42">
        <f>MAX(IF(F116&lt;&gt;"",ROUNDDOWN(1000-faktorer!$C$7*(F116-faktorer!$B$7)*10,0),0),0)</f>
        <v>0</v>
      </c>
      <c r="H116" s="30"/>
      <c r="I116" s="42">
        <f>MAX(IF(H116&lt;&gt;"",ROUNDDOWN(1000+faktorer!$C$4*(H116-faktorer!$B$4)*100,0),0),0)</f>
        <v>0</v>
      </c>
      <c r="J116" s="30"/>
      <c r="K116" s="42">
        <f>MAX(IF(J116&lt;&gt;"",ROUNDDOWN((IF(J116&lt;7.04,894,1000))+IF(J116&lt;7.04,faktorer!$E$5,IF(J116&lt;8.8,faktorer!$D$5,faktorer!$C$5))*(J116-IF(J116&lt;7.04,7.04,faktorer!$B$5))*100,0),0),0)</f>
        <v>0</v>
      </c>
      <c r="L116" s="30"/>
      <c r="M116" s="44">
        <f>MAX(IF(L116&lt;&gt;"",ROUNDDOWN((IF(L116&lt;28,828,1000))+IF(L116&lt;28,faktorer!$E$6,IF(L116&lt;35,faktorer!$D$6,faktorer!$C$6))*(L116-IF(L116&lt;28,28,faktorer!$B$6))*100,0),0),0)</f>
        <v>0</v>
      </c>
      <c r="N116" s="10"/>
    </row>
    <row r="117" spans="1:14" x14ac:dyDescent="0.25">
      <c r="A117" s="50">
        <v>4</v>
      </c>
      <c r="B117" s="26"/>
      <c r="C117" s="33"/>
      <c r="D117" s="28"/>
      <c r="E117" s="42">
        <f>MAX(IF(D117&lt;&gt;"",ROUNDDOWN(1000-faktorer!$C$2*(D117-faktorer!$B$2)*100,0),0),0)</f>
        <v>0</v>
      </c>
      <c r="F117" s="28"/>
      <c r="G117" s="42">
        <f>MAX(IF(F117&lt;&gt;"",ROUNDDOWN(1000-faktorer!$C$7*(F117-faktorer!$B$7)*10,0),0),0)</f>
        <v>0</v>
      </c>
      <c r="H117" s="30"/>
      <c r="I117" s="42">
        <f>MAX(IF(H117&lt;&gt;"",ROUNDDOWN(1000+faktorer!$C$4*(H117-faktorer!$B$4)*100,0),0),0)</f>
        <v>0</v>
      </c>
      <c r="J117" s="30"/>
      <c r="K117" s="42">
        <f>MAX(IF(J117&lt;&gt;"",ROUNDDOWN((IF(J117&lt;7.04,894,1000))+IF(J117&lt;7.04,faktorer!$E$5,IF(J117&lt;8.8,faktorer!$D$5,faktorer!$C$5))*(J117-IF(J117&lt;7.04,7.04,faktorer!$B$5))*100,0),0),0)</f>
        <v>0</v>
      </c>
      <c r="L117" s="30"/>
      <c r="M117" s="44">
        <f>MAX(IF(L117&lt;&gt;"",ROUNDDOWN((IF(L117&lt;28,828,1000))+IF(L117&lt;28,faktorer!$E$6,IF(L117&lt;35,faktorer!$D$6,faktorer!$C$6))*(L117-IF(L117&lt;28,28,faktorer!$B$6))*100,0),0),0)</f>
        <v>0</v>
      </c>
      <c r="N117" s="10"/>
    </row>
    <row r="118" spans="1:14" x14ac:dyDescent="0.25">
      <c r="A118" s="50">
        <v>5</v>
      </c>
      <c r="B118" s="26"/>
      <c r="C118" s="33"/>
      <c r="D118" s="28"/>
      <c r="E118" s="42">
        <f>MAX(IF(D118&lt;&gt;"",ROUNDDOWN(1000-faktorer!$C$2*(D118-faktorer!$B$2)*100,0),0),0)</f>
        <v>0</v>
      </c>
      <c r="F118" s="28"/>
      <c r="G118" s="42">
        <f>MAX(IF(F118&lt;&gt;"",ROUNDDOWN(1000-faktorer!$C$7*(F118-faktorer!$B$7)*10,0),0),0)</f>
        <v>0</v>
      </c>
      <c r="H118" s="30"/>
      <c r="I118" s="42">
        <f>MAX(IF(H118&lt;&gt;"",ROUNDDOWN(1000+faktorer!$C$4*(H118-faktorer!$B$4)*100,0),0),0)</f>
        <v>0</v>
      </c>
      <c r="J118" s="30"/>
      <c r="K118" s="42">
        <f>MAX(IF(J118&lt;&gt;"",ROUNDDOWN((IF(J118&lt;7.04,894,1000))+IF(J118&lt;7.04,faktorer!$E$5,IF(J118&lt;8.8,faktorer!$D$5,faktorer!$C$5))*(J118-IF(J118&lt;7.04,7.04,faktorer!$B$5))*100,0),0),0)</f>
        <v>0</v>
      </c>
      <c r="L118" s="30"/>
      <c r="M118" s="44">
        <f>MAX(IF(L118&lt;&gt;"",ROUNDDOWN((IF(L118&lt;28,828,1000))+IF(L118&lt;28,faktorer!$E$6,IF(L118&lt;35,faktorer!$D$6,faktorer!$C$6))*(L118-IF(L118&lt;28,28,faktorer!$B$6))*100,0),0),0)</f>
        <v>0</v>
      </c>
      <c r="N118" s="10"/>
    </row>
    <row r="119" spans="1:14" x14ac:dyDescent="0.25">
      <c r="A119" s="50">
        <v>6</v>
      </c>
      <c r="B119" s="26"/>
      <c r="C119" s="33"/>
      <c r="D119" s="28"/>
      <c r="E119" s="42">
        <f>MAX(IF(D119&lt;&gt;"",ROUNDDOWN(1000-faktorer!$C$2*(D119-faktorer!$B$2)*100,0),0),0)</f>
        <v>0</v>
      </c>
      <c r="F119" s="28"/>
      <c r="G119" s="42">
        <f>MAX(IF(F119&lt;&gt;"",ROUNDDOWN(1000-faktorer!$C$7*(F119-faktorer!$B$7)*10,0),0),0)</f>
        <v>0</v>
      </c>
      <c r="H119" s="30"/>
      <c r="I119" s="42">
        <f>MAX(IF(H119&lt;&gt;"",ROUNDDOWN(1000+faktorer!$C$4*(H119-faktorer!$B$4)*100,0),0),0)</f>
        <v>0</v>
      </c>
      <c r="J119" s="30"/>
      <c r="K119" s="42">
        <f>MAX(IF(J119&lt;&gt;"",ROUNDDOWN((IF(J119&lt;7.04,894,1000))+IF(J119&lt;7.04,faktorer!$E$5,IF(J119&lt;8.8,faktorer!$D$5,faktorer!$C$5))*(J119-IF(J119&lt;7.04,7.04,faktorer!$B$5))*100,0),0),0)</f>
        <v>0</v>
      </c>
      <c r="L119" s="30"/>
      <c r="M119" s="44">
        <f>MAX(IF(L119&lt;&gt;"",ROUNDDOWN((IF(L119&lt;28,828,1000))+IF(L119&lt;28,faktorer!$E$6,IF(L119&lt;35,faktorer!$D$6,faktorer!$C$6))*(L119-IF(L119&lt;28,28,faktorer!$B$6))*100,0),0),0)</f>
        <v>0</v>
      </c>
      <c r="N119" s="10"/>
    </row>
    <row r="120" spans="1:14" x14ac:dyDescent="0.25">
      <c r="A120" s="50">
        <v>7</v>
      </c>
      <c r="B120" s="26"/>
      <c r="C120" s="33"/>
      <c r="D120" s="28"/>
      <c r="E120" s="42">
        <f>MAX(IF(D120&lt;&gt;"",ROUNDDOWN(1000-faktorer!$C$2*(D120-faktorer!$B$2)*100,0),0),0)</f>
        <v>0</v>
      </c>
      <c r="F120" s="28"/>
      <c r="G120" s="42">
        <f>MAX(IF(F120&lt;&gt;"",ROUNDDOWN(1000-faktorer!$C$7*(F120-faktorer!$B$7)*10,0),0),0)</f>
        <v>0</v>
      </c>
      <c r="H120" s="30"/>
      <c r="I120" s="42">
        <f>MAX(IF(H120&lt;&gt;"",ROUNDDOWN(1000+faktorer!$C$4*(H120-faktorer!$B$4)*100,0),0),0)</f>
        <v>0</v>
      </c>
      <c r="J120" s="30"/>
      <c r="K120" s="42">
        <f>MAX(IF(J120&lt;&gt;"",ROUNDDOWN((IF(J120&lt;7.04,894,1000))+IF(J120&lt;7.04,faktorer!$E$5,IF(J120&lt;8.8,faktorer!$D$5,faktorer!$C$5))*(J120-IF(J120&lt;7.04,7.04,faktorer!$B$5))*100,0),0),0)</f>
        <v>0</v>
      </c>
      <c r="L120" s="30"/>
      <c r="M120" s="44">
        <f>MAX(IF(L120&lt;&gt;"",ROUNDDOWN((IF(L120&lt;28,828,1000))+IF(L120&lt;28,faktorer!$E$6,IF(L120&lt;35,faktorer!$D$6,faktorer!$C$6))*(L120-IF(L120&lt;28,28,faktorer!$B$6))*100,0),0),0)</f>
        <v>0</v>
      </c>
      <c r="N120" s="10"/>
    </row>
    <row r="121" spans="1:14" x14ac:dyDescent="0.25">
      <c r="A121" s="50">
        <v>8</v>
      </c>
      <c r="B121" s="26"/>
      <c r="C121" s="33"/>
      <c r="D121" s="28"/>
      <c r="E121" s="42">
        <f>MAX(IF(D121&lt;&gt;"",ROUNDDOWN(1000-faktorer!$C$2*(D121-faktorer!$B$2)*100,0),0),0)</f>
        <v>0</v>
      </c>
      <c r="F121" s="28"/>
      <c r="G121" s="42">
        <f>MAX(IF(F121&lt;&gt;"",ROUNDDOWN(1000-faktorer!$C$7*(F121-faktorer!$B$7)*10,0),0),0)</f>
        <v>0</v>
      </c>
      <c r="H121" s="30"/>
      <c r="I121" s="42">
        <f>MAX(IF(H121&lt;&gt;"",ROUNDDOWN(1000+faktorer!$C$4*(H121-faktorer!$B$4)*100,0),0),0)</f>
        <v>0</v>
      </c>
      <c r="J121" s="30"/>
      <c r="K121" s="42">
        <f>MAX(IF(J121&lt;&gt;"",ROUNDDOWN((IF(J121&lt;7.04,894,1000))+IF(J121&lt;7.04,faktorer!$E$5,IF(J121&lt;8.8,faktorer!$D$5,faktorer!$C$5))*(J121-IF(J121&lt;7.04,7.04,faktorer!$B$5))*100,0),0),0)</f>
        <v>0</v>
      </c>
      <c r="L121" s="30"/>
      <c r="M121" s="44">
        <f>MAX(IF(L121&lt;&gt;"",ROUNDDOWN((IF(L121&lt;28,828,1000))+IF(L121&lt;28,faktorer!$E$6,IF(L121&lt;35,faktorer!$D$6,faktorer!$C$6))*(L121-IF(L121&lt;28,28,faktorer!$B$6))*100,0),0),0)</f>
        <v>0</v>
      </c>
      <c r="N121" s="10"/>
    </row>
    <row r="122" spans="1:14" x14ac:dyDescent="0.25">
      <c r="A122" s="50">
        <v>9</v>
      </c>
      <c r="B122" s="27"/>
      <c r="C122" s="34"/>
      <c r="D122" s="29"/>
      <c r="E122" s="43">
        <f>MAX(IF(D122&lt;&gt;"",ROUNDDOWN(1000-faktorer!$C$2*(D122-faktorer!$B$2)*100,0),0),0)</f>
        <v>0</v>
      </c>
      <c r="F122" s="29"/>
      <c r="G122" s="43">
        <f>MAX(IF(F122&lt;&gt;"",ROUNDDOWN(1000-faktorer!$C$7*(F122-faktorer!$B$7)*10,0),0),0)</f>
        <v>0</v>
      </c>
      <c r="H122" s="31"/>
      <c r="I122" s="43">
        <f>MAX(IF(H122&lt;&gt;"",ROUNDDOWN(1000+faktorer!$C$4*(H122-faktorer!$B$4)*100,0),0),0)</f>
        <v>0</v>
      </c>
      <c r="J122" s="31"/>
      <c r="K122" s="43">
        <f>MAX(IF(J122&lt;&gt;"",ROUNDDOWN((IF(J122&lt;7.04,894,1000))+IF(J122&lt;7.04,faktorer!$E$5,IF(J122&lt;8.8,faktorer!$D$5,faktorer!$C$5))*(J122-IF(J122&lt;7.04,7.04,faktorer!$B$5))*100,0),0),0)</f>
        <v>0</v>
      </c>
      <c r="L122" s="31"/>
      <c r="M122" s="45">
        <f>MAX(IF(L122&lt;&gt;"",ROUNDDOWN((IF(L122&lt;28,828,1000))+IF(L122&lt;28,faktorer!$E$6,IF(L122&lt;35,faktorer!$D$6,faktorer!$C$6))*(L122-IF(L122&lt;28,28,faktorer!$B$6))*100,0),0),0)</f>
        <v>0</v>
      </c>
      <c r="N122" s="10"/>
    </row>
    <row r="123" spans="1:14" x14ac:dyDescent="0.25">
      <c r="B123" s="11"/>
      <c r="C123" s="12"/>
      <c r="D123" s="18" t="s">
        <v>6</v>
      </c>
      <c r="E123" s="65"/>
      <c r="F123" s="41"/>
      <c r="G123" s="41"/>
      <c r="H123" s="41"/>
      <c r="I123" s="41"/>
      <c r="J123" s="21"/>
      <c r="K123" s="41"/>
      <c r="L123" s="41"/>
      <c r="M123" s="41"/>
      <c r="N123" s="22"/>
    </row>
    <row r="124" spans="1:14" x14ac:dyDescent="0.25">
      <c r="B124" s="11" t="s">
        <v>19</v>
      </c>
      <c r="C124" s="12" t="s">
        <v>1</v>
      </c>
      <c r="D124" s="29"/>
      <c r="E124" s="45">
        <f>MAX(IF(D124&lt;&gt;"",ROUNDDOWN(1000-faktorer!$C$8*(D124-faktorer!$B$8)*100,0),0),0)</f>
        <v>0</v>
      </c>
      <c r="F124" s="41"/>
      <c r="G124" s="41"/>
      <c r="H124" s="41"/>
      <c r="I124" s="41"/>
      <c r="J124" s="41"/>
      <c r="K124" s="41"/>
      <c r="L124" s="41"/>
      <c r="M124" s="41"/>
      <c r="N124" s="22"/>
    </row>
    <row r="125" spans="1:14" ht="13" thickBot="1" x14ac:dyDescent="0.3">
      <c r="A125" s="50">
        <v>1</v>
      </c>
      <c r="B125" s="26"/>
      <c r="C125" s="33"/>
      <c r="D125" s="41"/>
      <c r="E125" s="41"/>
      <c r="F125" s="41"/>
      <c r="G125" s="41"/>
      <c r="H125" s="41"/>
      <c r="I125" s="41"/>
      <c r="J125" s="21"/>
      <c r="K125" s="41"/>
      <c r="L125" s="41"/>
      <c r="M125" s="41"/>
      <c r="N125" s="22"/>
    </row>
    <row r="126" spans="1:14" ht="13" thickBot="1" x14ac:dyDescent="0.3">
      <c r="A126" s="50">
        <v>2</v>
      </c>
      <c r="B126" s="26"/>
      <c r="C126" s="33"/>
      <c r="D126" s="41"/>
      <c r="E126" s="41"/>
      <c r="F126" s="41"/>
      <c r="G126" s="21" t="s">
        <v>11</v>
      </c>
      <c r="H126" s="41"/>
      <c r="I126" s="41"/>
      <c r="J126" s="55">
        <f>E113+G113+I113+K113+M113+E124</f>
        <v>0</v>
      </c>
      <c r="K126" s="41"/>
      <c r="L126" s="41"/>
      <c r="M126" s="41"/>
      <c r="N126" s="22"/>
    </row>
    <row r="127" spans="1:14" x14ac:dyDescent="0.25">
      <c r="A127" s="50">
        <v>3</v>
      </c>
      <c r="B127" s="26"/>
      <c r="C127" s="33"/>
      <c r="D127" s="41"/>
      <c r="E127" s="41"/>
      <c r="F127" s="41"/>
      <c r="G127" s="41"/>
      <c r="H127" s="41"/>
      <c r="I127" s="41"/>
      <c r="J127" s="21"/>
      <c r="K127" s="41"/>
      <c r="L127" s="41"/>
      <c r="M127" s="41"/>
      <c r="N127" s="22"/>
    </row>
    <row r="128" spans="1:14" x14ac:dyDescent="0.25">
      <c r="A128" s="50">
        <v>4</v>
      </c>
      <c r="B128" s="26"/>
      <c r="C128" s="33"/>
      <c r="D128" s="41"/>
      <c r="E128" s="41"/>
      <c r="F128" s="41"/>
      <c r="G128" s="41"/>
      <c r="H128" s="41"/>
      <c r="I128" s="41"/>
      <c r="J128" s="21"/>
      <c r="K128" s="41"/>
      <c r="L128" s="41"/>
      <c r="M128" s="41"/>
      <c r="N128" s="22"/>
    </row>
    <row r="129" spans="1:14" x14ac:dyDescent="0.25">
      <c r="A129" s="50">
        <v>5</v>
      </c>
      <c r="B129" s="26"/>
      <c r="C129" s="33"/>
      <c r="D129" s="41"/>
      <c r="E129" s="41"/>
      <c r="F129" s="41"/>
      <c r="G129" s="41"/>
      <c r="H129" s="41"/>
      <c r="I129" s="41"/>
      <c r="J129" s="21"/>
      <c r="K129" s="41"/>
      <c r="L129" s="41"/>
      <c r="M129" s="41"/>
      <c r="N129" s="22"/>
    </row>
    <row r="130" spans="1:14" ht="13" thickBot="1" x14ac:dyDescent="0.3">
      <c r="B130" s="49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3"/>
      <c r="N130" s="25"/>
    </row>
    <row r="131" spans="1:14" x14ac:dyDescent="0.25">
      <c r="A131" s="53"/>
      <c r="B131" s="51"/>
      <c r="C131" s="51"/>
      <c r="D131" s="51"/>
      <c r="E131" s="51"/>
      <c r="F131" s="51"/>
      <c r="G131" s="51"/>
      <c r="H131" s="51"/>
      <c r="I131" s="51"/>
      <c r="J131" s="52"/>
      <c r="K131" s="51"/>
      <c r="L131" s="51"/>
      <c r="M131" s="51"/>
      <c r="N131" s="54"/>
    </row>
    <row r="132" spans="1:14" ht="13" thickBot="1" x14ac:dyDescent="0.3">
      <c r="A132" s="53"/>
      <c r="B132" s="51"/>
      <c r="C132" s="51"/>
      <c r="D132" s="51"/>
      <c r="E132" s="51"/>
      <c r="F132" s="51"/>
      <c r="G132" s="51"/>
      <c r="H132" s="51"/>
      <c r="I132" s="51"/>
      <c r="J132" s="52"/>
      <c r="K132" s="51"/>
      <c r="L132" s="51"/>
      <c r="M132" s="51"/>
      <c r="N132" s="54"/>
    </row>
    <row r="133" spans="1:14" ht="17.5" x14ac:dyDescent="0.35">
      <c r="B133" s="32" t="s">
        <v>18</v>
      </c>
      <c r="C133" s="67"/>
      <c r="D133" s="67"/>
      <c r="E133" s="67"/>
      <c r="F133" s="67"/>
      <c r="G133" s="67"/>
      <c r="H133" s="5"/>
      <c r="I133" s="5"/>
      <c r="J133" s="5"/>
      <c r="K133" s="5"/>
      <c r="L133" s="5"/>
      <c r="M133" s="5"/>
      <c r="N133" s="6"/>
    </row>
    <row r="134" spans="1:14" x14ac:dyDescent="0.25">
      <c r="B134" s="7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10"/>
    </row>
    <row r="135" spans="1:14" x14ac:dyDescent="0.25">
      <c r="B135" s="11" t="s">
        <v>13</v>
      </c>
      <c r="C135" s="12"/>
      <c r="D135" s="41"/>
      <c r="E135" s="41"/>
      <c r="F135" s="41"/>
      <c r="G135" s="41"/>
      <c r="H135" s="41"/>
      <c r="I135" s="41"/>
      <c r="J135" s="41"/>
      <c r="K135" s="41"/>
      <c r="L135" s="41"/>
      <c r="M135" s="13"/>
      <c r="N135" s="10"/>
    </row>
    <row r="136" spans="1:14" x14ac:dyDescent="0.25">
      <c r="B136" s="14" t="s">
        <v>0</v>
      </c>
      <c r="C136" s="12" t="s">
        <v>1</v>
      </c>
      <c r="D136" s="41" t="s">
        <v>7</v>
      </c>
      <c r="E136" s="41" t="s">
        <v>12</v>
      </c>
      <c r="F136" s="41" t="s">
        <v>8</v>
      </c>
      <c r="G136" s="41" t="s">
        <v>2</v>
      </c>
      <c r="H136" s="41" t="s">
        <v>4</v>
      </c>
      <c r="I136" s="41" t="s">
        <v>2</v>
      </c>
      <c r="J136" s="41" t="s">
        <v>5</v>
      </c>
      <c r="K136" s="41" t="s">
        <v>2</v>
      </c>
      <c r="L136" s="41" t="s">
        <v>9</v>
      </c>
      <c r="M136" s="13" t="s">
        <v>2</v>
      </c>
      <c r="N136" s="10"/>
    </row>
    <row r="137" spans="1:14" x14ac:dyDescent="0.25">
      <c r="A137" s="56"/>
      <c r="B137" s="15"/>
      <c r="C137" s="16"/>
      <c r="D137" s="18" t="s">
        <v>6</v>
      </c>
      <c r="E137" s="17">
        <f>LARGE(E138:E146,1)+LARGE(E138:E146,2)+LARGE(E138:E146,3)</f>
        <v>0</v>
      </c>
      <c r="F137" s="18" t="s">
        <v>6</v>
      </c>
      <c r="G137" s="17">
        <f>LARGE(G138:G146,1)+LARGE(G138:G146,2)+LARGE(G138:G146,3)</f>
        <v>0</v>
      </c>
      <c r="H137" s="18" t="s">
        <v>20</v>
      </c>
      <c r="I137" s="17">
        <f>LARGE(I138:I146,1)+LARGE(I138:I146,2)+LARGE(I138:I146,3)</f>
        <v>0</v>
      </c>
      <c r="J137" s="18" t="s">
        <v>20</v>
      </c>
      <c r="K137" s="17">
        <f>LARGE(K138:K146,1)+LARGE(K138:K146,2)+LARGE(K138:K146,3)</f>
        <v>0</v>
      </c>
      <c r="L137" s="18" t="s">
        <v>20</v>
      </c>
      <c r="M137" s="19">
        <f>LARGE(M138:M146,1)+LARGE(M138:M146,2)+LARGE(M138:M146,3)</f>
        <v>0</v>
      </c>
      <c r="N137" s="20"/>
    </row>
    <row r="138" spans="1:14" x14ac:dyDescent="0.25">
      <c r="A138" s="50">
        <v>1</v>
      </c>
      <c r="B138" s="26"/>
      <c r="C138" s="33"/>
      <c r="D138" s="28"/>
      <c r="E138" s="42">
        <f>MAX(IF(D138&lt;&gt;"",ROUNDDOWN(1000-faktorer!$C$2*(D138-faktorer!$B$2)*100,0),0),0)</f>
        <v>0</v>
      </c>
      <c r="F138" s="28"/>
      <c r="G138" s="42">
        <f>MAX(IF(F138&lt;&gt;"",ROUNDDOWN(1000-faktorer!$C$7*(F138-faktorer!$B$7)*10,0),0),0)</f>
        <v>0</v>
      </c>
      <c r="H138" s="28"/>
      <c r="I138" s="42">
        <f>MAX(IF(H138&lt;&gt;"",ROUNDDOWN(1000+faktorer!$C$4*(H138-faktorer!$B$4)*100,0),0),0)</f>
        <v>0</v>
      </c>
      <c r="J138" s="30"/>
      <c r="K138" s="42">
        <f>MAX(IF(J138&lt;&gt;"",ROUNDDOWN((IF(J138&lt;7.04,894,1000))+IF(J138&lt;7.04,faktorer!$E$5,IF(J138&lt;8.8,faktorer!$D$5,faktorer!$C$5))*(J138-IF(J138&lt;7.04,7.04,faktorer!$B$5))*100,0),0),0)</f>
        <v>0</v>
      </c>
      <c r="L138" s="30"/>
      <c r="M138" s="44">
        <f>MAX(IF(L138&lt;&gt;"",ROUNDDOWN((IF(L138&lt;28,828,1000))+IF(L138&lt;28,faktorer!$E$6,IF(L138&lt;35,faktorer!$D$6,faktorer!$C$6))*(L138-IF(L138&lt;28,28,faktorer!$B$6))*100,0),0),0)</f>
        <v>0</v>
      </c>
      <c r="N138" s="10"/>
    </row>
    <row r="139" spans="1:14" x14ac:dyDescent="0.25">
      <c r="A139" s="50">
        <v>2</v>
      </c>
      <c r="B139" s="26"/>
      <c r="C139" s="33"/>
      <c r="D139" s="28"/>
      <c r="E139" s="42">
        <f>MAX(IF(D139&lt;&gt;"",ROUNDDOWN(1000-faktorer!$C$2*(D139-faktorer!$B$2)*100,0),0),0)</f>
        <v>0</v>
      </c>
      <c r="F139" s="28"/>
      <c r="G139" s="42">
        <f>MAX(IF(F139&lt;&gt;"",ROUNDDOWN(1000-faktorer!$C$7*(F139-faktorer!$B$7)*10,0),0),0)</f>
        <v>0</v>
      </c>
      <c r="H139" s="30"/>
      <c r="I139" s="42">
        <f>MAX(IF(H139&lt;&gt;"",ROUNDDOWN(1000+faktorer!$C$4*(H139-faktorer!$B$4)*100,0),0),0)</f>
        <v>0</v>
      </c>
      <c r="J139" s="30"/>
      <c r="K139" s="42">
        <f>MAX(IF(J139&lt;&gt;"",ROUNDDOWN((IF(J139&lt;7.04,894,1000))+IF(J139&lt;7.04,faktorer!$E$5,IF(J139&lt;8.8,faktorer!$D$5,faktorer!$C$5))*(J139-IF(J139&lt;7.04,7.04,faktorer!$B$5))*100,0),0),0)</f>
        <v>0</v>
      </c>
      <c r="L139" s="30"/>
      <c r="M139" s="44">
        <f>MAX(IF(L139&lt;&gt;"",ROUNDDOWN((IF(L139&lt;28,828,1000))+IF(L139&lt;28,faktorer!$E$6,IF(L139&lt;35,faktorer!$D$6,faktorer!$C$6))*(L139-IF(L139&lt;28,28,faktorer!$B$6))*100,0),0),0)</f>
        <v>0</v>
      </c>
      <c r="N139" s="10"/>
    </row>
    <row r="140" spans="1:14" x14ac:dyDescent="0.25">
      <c r="A140" s="50">
        <v>3</v>
      </c>
      <c r="B140" s="26"/>
      <c r="C140" s="33"/>
      <c r="D140" s="28"/>
      <c r="E140" s="42">
        <f>MAX(IF(D140&lt;&gt;"",ROUNDDOWN(1000-faktorer!$C$2*(D140-faktorer!$B$2)*100,0),0),0)</f>
        <v>0</v>
      </c>
      <c r="F140" s="28"/>
      <c r="G140" s="42">
        <f>MAX(IF(F140&lt;&gt;"",ROUNDDOWN(1000-faktorer!$C$7*(F140-faktorer!$B$7)*10,0),0),0)</f>
        <v>0</v>
      </c>
      <c r="H140" s="30"/>
      <c r="I140" s="42">
        <f>MAX(IF(H140&lt;&gt;"",ROUNDDOWN(1000+faktorer!$C$4*(H140-faktorer!$B$4)*100,0),0),0)</f>
        <v>0</v>
      </c>
      <c r="J140" s="30"/>
      <c r="K140" s="42">
        <f>MAX(IF(J140&lt;&gt;"",ROUNDDOWN((IF(J140&lt;7.04,894,1000))+IF(J140&lt;7.04,faktorer!$E$5,IF(J140&lt;8.8,faktorer!$D$5,faktorer!$C$5))*(J140-IF(J140&lt;7.04,7.04,faktorer!$B$5))*100,0),0),0)</f>
        <v>0</v>
      </c>
      <c r="L140" s="30"/>
      <c r="M140" s="44">
        <f>MAX(IF(L140&lt;&gt;"",ROUNDDOWN((IF(L140&lt;28,828,1000))+IF(L140&lt;28,faktorer!$E$6,IF(L140&lt;35,faktorer!$D$6,faktorer!$C$6))*(L140-IF(L140&lt;28,28,faktorer!$B$6))*100,0),0),0)</f>
        <v>0</v>
      </c>
      <c r="N140" s="10"/>
    </row>
    <row r="141" spans="1:14" x14ac:dyDescent="0.25">
      <c r="A141" s="50">
        <v>4</v>
      </c>
      <c r="B141" s="26"/>
      <c r="C141" s="33"/>
      <c r="D141" s="28"/>
      <c r="E141" s="42">
        <f>MAX(IF(D141&lt;&gt;"",ROUNDDOWN(1000-faktorer!$C$2*(D141-faktorer!$B$2)*100,0),0),0)</f>
        <v>0</v>
      </c>
      <c r="F141" s="28"/>
      <c r="G141" s="42">
        <f>MAX(IF(F141&lt;&gt;"",ROUNDDOWN(1000-faktorer!$C$7*(F141-faktorer!$B$7)*10,0),0),0)</f>
        <v>0</v>
      </c>
      <c r="H141" s="30"/>
      <c r="I141" s="42">
        <f>MAX(IF(H141&lt;&gt;"",ROUNDDOWN(1000+faktorer!$C$4*(H141-faktorer!$B$4)*100,0),0),0)</f>
        <v>0</v>
      </c>
      <c r="J141" s="30"/>
      <c r="K141" s="42">
        <f>MAX(IF(J141&lt;&gt;"",ROUNDDOWN((IF(J141&lt;7.04,894,1000))+IF(J141&lt;7.04,faktorer!$E$5,IF(J141&lt;8.8,faktorer!$D$5,faktorer!$C$5))*(J141-IF(J141&lt;7.04,7.04,faktorer!$B$5))*100,0),0),0)</f>
        <v>0</v>
      </c>
      <c r="L141" s="30"/>
      <c r="M141" s="44">
        <f>MAX(IF(L141&lt;&gt;"",ROUNDDOWN((IF(L141&lt;28,828,1000))+IF(L141&lt;28,faktorer!$E$6,IF(L141&lt;35,faktorer!$D$6,faktorer!$C$6))*(L141-IF(L141&lt;28,28,faktorer!$B$6))*100,0),0),0)</f>
        <v>0</v>
      </c>
      <c r="N141" s="10"/>
    </row>
    <row r="142" spans="1:14" x14ac:dyDescent="0.25">
      <c r="A142" s="50">
        <v>5</v>
      </c>
      <c r="B142" s="26"/>
      <c r="C142" s="33"/>
      <c r="D142" s="28"/>
      <c r="E142" s="42">
        <f>MAX(IF(D142&lt;&gt;"",ROUNDDOWN(1000-faktorer!$C$2*(D142-faktorer!$B$2)*100,0),0),0)</f>
        <v>0</v>
      </c>
      <c r="F142" s="28"/>
      <c r="G142" s="42">
        <f>MAX(IF(F142&lt;&gt;"",ROUNDDOWN(1000-faktorer!$C$7*(F142-faktorer!$B$7)*10,0),0),0)</f>
        <v>0</v>
      </c>
      <c r="H142" s="30"/>
      <c r="I142" s="42">
        <f>MAX(IF(H142&lt;&gt;"",ROUNDDOWN(1000+faktorer!$C$4*(H142-faktorer!$B$4)*100,0),0),0)</f>
        <v>0</v>
      </c>
      <c r="J142" s="30"/>
      <c r="K142" s="42">
        <f>MAX(IF(J142&lt;&gt;"",ROUNDDOWN((IF(J142&lt;7.04,894,1000))+IF(J142&lt;7.04,faktorer!$E$5,IF(J142&lt;8.8,faktorer!$D$5,faktorer!$C$5))*(J142-IF(J142&lt;7.04,7.04,faktorer!$B$5))*100,0),0),0)</f>
        <v>0</v>
      </c>
      <c r="L142" s="30"/>
      <c r="M142" s="44">
        <f>MAX(IF(L142&lt;&gt;"",ROUNDDOWN((IF(L142&lt;28,828,1000))+IF(L142&lt;28,faktorer!$E$6,IF(L142&lt;35,faktorer!$D$6,faktorer!$C$6))*(L142-IF(L142&lt;28,28,faktorer!$B$6))*100,0),0),0)</f>
        <v>0</v>
      </c>
      <c r="N142" s="10"/>
    </row>
    <row r="143" spans="1:14" x14ac:dyDescent="0.25">
      <c r="A143" s="50">
        <v>6</v>
      </c>
      <c r="B143" s="26"/>
      <c r="C143" s="33"/>
      <c r="D143" s="28"/>
      <c r="E143" s="42">
        <f>MAX(IF(D143&lt;&gt;"",ROUNDDOWN(1000-faktorer!$C$2*(D143-faktorer!$B$2)*100,0),0),0)</f>
        <v>0</v>
      </c>
      <c r="F143" s="28"/>
      <c r="G143" s="42">
        <f>MAX(IF(F143&lt;&gt;"",ROUNDDOWN(1000-faktorer!$C$7*(F143-faktorer!$B$7)*10,0),0),0)</f>
        <v>0</v>
      </c>
      <c r="H143" s="30"/>
      <c r="I143" s="42">
        <f>MAX(IF(H143&lt;&gt;"",ROUNDDOWN(1000+faktorer!$C$4*(H143-faktorer!$B$4)*100,0),0),0)</f>
        <v>0</v>
      </c>
      <c r="J143" s="30"/>
      <c r="K143" s="42">
        <f>MAX(IF(J143&lt;&gt;"",ROUNDDOWN((IF(J143&lt;7.04,894,1000))+IF(J143&lt;7.04,faktorer!$E$5,IF(J143&lt;8.8,faktorer!$D$5,faktorer!$C$5))*(J143-IF(J143&lt;7.04,7.04,faktorer!$B$5))*100,0),0),0)</f>
        <v>0</v>
      </c>
      <c r="L143" s="30"/>
      <c r="M143" s="44">
        <f>MAX(IF(L143&lt;&gt;"",ROUNDDOWN((IF(L143&lt;28,828,1000))+IF(L143&lt;28,faktorer!$E$6,IF(L143&lt;35,faktorer!$D$6,faktorer!$C$6))*(L143-IF(L143&lt;28,28,faktorer!$B$6))*100,0),0),0)</f>
        <v>0</v>
      </c>
      <c r="N143" s="10"/>
    </row>
    <row r="144" spans="1:14" x14ac:dyDescent="0.25">
      <c r="A144" s="50">
        <v>7</v>
      </c>
      <c r="B144" s="26"/>
      <c r="C144" s="33"/>
      <c r="D144" s="28"/>
      <c r="E144" s="42">
        <f>MAX(IF(D144&lt;&gt;"",ROUNDDOWN(1000-faktorer!$C$2*(D144-faktorer!$B$2)*100,0),0),0)</f>
        <v>0</v>
      </c>
      <c r="F144" s="28"/>
      <c r="G144" s="42">
        <f>MAX(IF(F144&lt;&gt;"",ROUNDDOWN(1000-faktorer!$C$7*(F144-faktorer!$B$7)*10,0),0),0)</f>
        <v>0</v>
      </c>
      <c r="H144" s="30"/>
      <c r="I144" s="42">
        <f>MAX(IF(H144&lt;&gt;"",ROUNDDOWN(1000+faktorer!$C$4*(H144-faktorer!$B$4)*100,0),0),0)</f>
        <v>0</v>
      </c>
      <c r="J144" s="30"/>
      <c r="K144" s="42">
        <f>MAX(IF(J144&lt;&gt;"",ROUNDDOWN((IF(J144&lt;7.04,894,1000))+IF(J144&lt;7.04,faktorer!$E$5,IF(J144&lt;8.8,faktorer!$D$5,faktorer!$C$5))*(J144-IF(J144&lt;7.04,7.04,faktorer!$B$5))*100,0),0),0)</f>
        <v>0</v>
      </c>
      <c r="L144" s="30"/>
      <c r="M144" s="44">
        <f>MAX(IF(L144&lt;&gt;"",ROUNDDOWN((IF(L144&lt;28,828,1000))+IF(L144&lt;28,faktorer!$E$6,IF(L144&lt;35,faktorer!$D$6,faktorer!$C$6))*(L144-IF(L144&lt;28,28,faktorer!$B$6))*100,0),0),0)</f>
        <v>0</v>
      </c>
      <c r="N144" s="10"/>
    </row>
    <row r="145" spans="1:14" x14ac:dyDescent="0.25">
      <c r="A145" s="50">
        <v>8</v>
      </c>
      <c r="B145" s="26"/>
      <c r="C145" s="33"/>
      <c r="D145" s="28"/>
      <c r="E145" s="42">
        <f>MAX(IF(D145&lt;&gt;"",ROUNDDOWN(1000-faktorer!$C$2*(D145-faktorer!$B$2)*100,0),0),0)</f>
        <v>0</v>
      </c>
      <c r="F145" s="28"/>
      <c r="G145" s="42">
        <f>MAX(IF(F145&lt;&gt;"",ROUNDDOWN(1000-faktorer!$C$7*(F145-faktorer!$B$7)*10,0),0),0)</f>
        <v>0</v>
      </c>
      <c r="H145" s="30"/>
      <c r="I145" s="42">
        <f>MAX(IF(H145&lt;&gt;"",ROUNDDOWN(1000+faktorer!$C$4*(H145-faktorer!$B$4)*100,0),0),0)</f>
        <v>0</v>
      </c>
      <c r="J145" s="30"/>
      <c r="K145" s="42">
        <f>MAX(IF(J145&lt;&gt;"",ROUNDDOWN((IF(J145&lt;7.04,894,1000))+IF(J145&lt;7.04,faktorer!$E$5,IF(J145&lt;8.8,faktorer!$D$5,faktorer!$C$5))*(J145-IF(J145&lt;7.04,7.04,faktorer!$B$5))*100,0),0),0)</f>
        <v>0</v>
      </c>
      <c r="L145" s="30"/>
      <c r="M145" s="44">
        <f>MAX(IF(L145&lt;&gt;"",ROUNDDOWN((IF(L145&lt;28,828,1000))+IF(L145&lt;28,faktorer!$E$6,IF(L145&lt;35,faktorer!$D$6,faktorer!$C$6))*(L145-IF(L145&lt;28,28,faktorer!$B$6))*100,0),0),0)</f>
        <v>0</v>
      </c>
      <c r="N145" s="10"/>
    </row>
    <row r="146" spans="1:14" x14ac:dyDescent="0.25">
      <c r="A146" s="50">
        <v>9</v>
      </c>
      <c r="B146" s="27"/>
      <c r="C146" s="34"/>
      <c r="D146" s="29"/>
      <c r="E146" s="43">
        <f>MAX(IF(D146&lt;&gt;"",ROUNDDOWN(1000-faktorer!$C$2*(D146-faktorer!$B$2)*100,0),0),0)</f>
        <v>0</v>
      </c>
      <c r="F146" s="29"/>
      <c r="G146" s="43">
        <f>MAX(IF(F146&lt;&gt;"",ROUNDDOWN(1000-faktorer!$C$7*(F146-faktorer!$B$7)*10,0),0),0)</f>
        <v>0</v>
      </c>
      <c r="H146" s="31"/>
      <c r="I146" s="43">
        <f>MAX(IF(H146&lt;&gt;"",ROUNDDOWN(1000+faktorer!$C$4*(H146-faktorer!$B$4)*100,0),0),0)</f>
        <v>0</v>
      </c>
      <c r="J146" s="31"/>
      <c r="K146" s="43">
        <f>MAX(IF(J146&lt;&gt;"",ROUNDDOWN((IF(J146&lt;7.04,894,1000))+IF(J146&lt;7.04,faktorer!$E$5,IF(J146&lt;8.8,faktorer!$D$5,faktorer!$C$5))*(J146-IF(J146&lt;7.04,7.04,faktorer!$B$5))*100,0),0),0)</f>
        <v>0</v>
      </c>
      <c r="L146" s="31"/>
      <c r="M146" s="45">
        <f>MAX(IF(L146&lt;&gt;"",ROUNDDOWN((IF(L146&lt;28,828,1000))+IF(L146&lt;28,faktorer!$E$6,IF(L146&lt;35,faktorer!$D$6,faktorer!$C$6))*(L146-IF(L146&lt;28,28,faktorer!$B$6))*100,0),0),0)</f>
        <v>0</v>
      </c>
      <c r="N146" s="10"/>
    </row>
    <row r="147" spans="1:14" x14ac:dyDescent="0.25">
      <c r="B147" s="11"/>
      <c r="C147" s="12"/>
      <c r="D147" s="18" t="s">
        <v>6</v>
      </c>
      <c r="E147" s="65"/>
      <c r="F147" s="41"/>
      <c r="G147" s="41"/>
      <c r="H147" s="41"/>
      <c r="I147" s="41"/>
      <c r="J147" s="21"/>
      <c r="K147" s="41"/>
      <c r="L147" s="41"/>
      <c r="M147" s="41"/>
      <c r="N147" s="22"/>
    </row>
    <row r="148" spans="1:14" x14ac:dyDescent="0.25">
      <c r="B148" s="11" t="s">
        <v>19</v>
      </c>
      <c r="C148" s="12" t="s">
        <v>1</v>
      </c>
      <c r="D148" s="29"/>
      <c r="E148" s="45">
        <f>MAX(IF(D148&lt;&gt;"",ROUNDDOWN(1000-faktorer!$C$8*(D148-faktorer!$B$8)*100,0),0),0)</f>
        <v>0</v>
      </c>
      <c r="F148" s="41"/>
      <c r="G148" s="41"/>
      <c r="H148" s="41"/>
      <c r="I148" s="41"/>
      <c r="J148" s="41"/>
      <c r="K148" s="41"/>
      <c r="L148" s="41"/>
      <c r="M148" s="41"/>
      <c r="N148" s="22"/>
    </row>
    <row r="149" spans="1:14" ht="13" thickBot="1" x14ac:dyDescent="0.3">
      <c r="A149" s="50">
        <v>1</v>
      </c>
      <c r="B149" s="26"/>
      <c r="C149" s="33"/>
      <c r="D149" s="41"/>
      <c r="E149" s="41"/>
      <c r="F149" s="41"/>
      <c r="G149" s="41"/>
      <c r="H149" s="41"/>
      <c r="I149" s="41"/>
      <c r="J149" s="21"/>
      <c r="K149" s="41"/>
      <c r="L149" s="41"/>
      <c r="M149" s="41"/>
      <c r="N149" s="22"/>
    </row>
    <row r="150" spans="1:14" ht="13" thickBot="1" x14ac:dyDescent="0.3">
      <c r="A150" s="50">
        <v>2</v>
      </c>
      <c r="B150" s="26"/>
      <c r="C150" s="33"/>
      <c r="D150" s="41"/>
      <c r="E150" s="41"/>
      <c r="F150" s="41"/>
      <c r="G150" s="21" t="s">
        <v>11</v>
      </c>
      <c r="H150" s="41"/>
      <c r="I150" s="41"/>
      <c r="J150" s="55">
        <f>E137+G137+I137+K137+M137+E148</f>
        <v>0</v>
      </c>
      <c r="K150" s="41"/>
      <c r="L150" s="41"/>
      <c r="M150" s="41"/>
      <c r="N150" s="22"/>
    </row>
    <row r="151" spans="1:14" x14ac:dyDescent="0.25">
      <c r="A151" s="50">
        <v>3</v>
      </c>
      <c r="B151" s="26"/>
      <c r="C151" s="33"/>
      <c r="D151" s="41"/>
      <c r="E151" s="41"/>
      <c r="F151" s="41"/>
      <c r="G151" s="41"/>
      <c r="H151" s="41"/>
      <c r="I151" s="41"/>
      <c r="J151" s="21"/>
      <c r="K151" s="41"/>
      <c r="L151" s="41"/>
      <c r="M151" s="41"/>
      <c r="N151" s="22"/>
    </row>
    <row r="152" spans="1:14" x14ac:dyDescent="0.25">
      <c r="A152" s="50">
        <v>4</v>
      </c>
      <c r="B152" s="26"/>
      <c r="C152" s="33"/>
      <c r="D152" s="41"/>
      <c r="E152" s="41"/>
      <c r="F152" s="41"/>
      <c r="G152" s="41"/>
      <c r="H152" s="41"/>
      <c r="I152" s="41"/>
      <c r="J152" s="21"/>
      <c r="K152" s="41"/>
      <c r="L152" s="41"/>
      <c r="M152" s="41"/>
      <c r="N152" s="22"/>
    </row>
    <row r="153" spans="1:14" x14ac:dyDescent="0.25">
      <c r="A153" s="50">
        <v>5</v>
      </c>
      <c r="B153" s="26"/>
      <c r="C153" s="33"/>
      <c r="D153" s="41"/>
      <c r="E153" s="41"/>
      <c r="F153" s="41"/>
      <c r="G153" s="41"/>
      <c r="H153" s="41"/>
      <c r="I153" s="41"/>
      <c r="J153" s="21"/>
      <c r="K153" s="41"/>
      <c r="L153" s="41"/>
      <c r="M153" s="41"/>
      <c r="N153" s="22"/>
    </row>
    <row r="154" spans="1:14" ht="13" thickBot="1" x14ac:dyDescent="0.3">
      <c r="B154" s="49"/>
      <c r="C154" s="23"/>
      <c r="D154" s="23"/>
      <c r="E154" s="23"/>
      <c r="F154" s="23"/>
      <c r="G154" s="23"/>
      <c r="H154" s="23"/>
      <c r="I154" s="23"/>
      <c r="J154" s="24"/>
      <c r="K154" s="23"/>
      <c r="L154" s="23"/>
      <c r="M154" s="23"/>
      <c r="N154" s="25"/>
    </row>
    <row r="155" spans="1:14" x14ac:dyDescent="0.25">
      <c r="A155" s="53"/>
      <c r="B155" s="51"/>
      <c r="C155" s="51"/>
      <c r="D155" s="51"/>
      <c r="E155" s="51"/>
      <c r="F155" s="51"/>
      <c r="G155" s="51"/>
      <c r="H155" s="51"/>
      <c r="I155" s="51"/>
      <c r="J155" s="52"/>
      <c r="K155" s="51"/>
      <c r="L155" s="51"/>
      <c r="M155" s="51"/>
      <c r="N155" s="54"/>
    </row>
    <row r="156" spans="1:14" ht="13" thickBot="1" x14ac:dyDescent="0.3">
      <c r="A156" s="53"/>
      <c r="B156" s="51"/>
      <c r="C156" s="51"/>
      <c r="D156" s="51"/>
      <c r="E156" s="51"/>
      <c r="F156" s="51"/>
      <c r="G156" s="51"/>
      <c r="H156" s="51"/>
      <c r="I156" s="51"/>
      <c r="J156" s="52"/>
      <c r="K156" s="51"/>
      <c r="L156" s="51"/>
      <c r="M156" s="51"/>
      <c r="N156" s="54"/>
    </row>
    <row r="157" spans="1:14" ht="17.5" x14ac:dyDescent="0.35">
      <c r="B157" s="32" t="s">
        <v>18</v>
      </c>
      <c r="C157" s="67"/>
      <c r="D157" s="67"/>
      <c r="E157" s="67"/>
      <c r="F157" s="67"/>
      <c r="G157" s="67"/>
      <c r="H157" s="5"/>
      <c r="I157" s="5"/>
      <c r="J157" s="5"/>
      <c r="K157" s="5"/>
      <c r="L157" s="5"/>
      <c r="M157" s="5"/>
      <c r="N157" s="6"/>
    </row>
    <row r="158" spans="1:14" x14ac:dyDescent="0.25">
      <c r="B158" s="7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10"/>
    </row>
    <row r="159" spans="1:14" x14ac:dyDescent="0.25">
      <c r="B159" s="11" t="s">
        <v>13</v>
      </c>
      <c r="C159" s="12"/>
      <c r="D159" s="41"/>
      <c r="E159" s="41"/>
      <c r="F159" s="41"/>
      <c r="G159" s="41"/>
      <c r="H159" s="41"/>
      <c r="I159" s="41"/>
      <c r="J159" s="41"/>
      <c r="K159" s="41"/>
      <c r="L159" s="41"/>
      <c r="M159" s="13"/>
      <c r="N159" s="10"/>
    </row>
    <row r="160" spans="1:14" x14ac:dyDescent="0.25">
      <c r="B160" s="14" t="s">
        <v>0</v>
      </c>
      <c r="C160" s="12" t="s">
        <v>1</v>
      </c>
      <c r="D160" s="41" t="s">
        <v>7</v>
      </c>
      <c r="E160" s="41" t="s">
        <v>12</v>
      </c>
      <c r="F160" s="41" t="s">
        <v>8</v>
      </c>
      <c r="G160" s="41" t="s">
        <v>2</v>
      </c>
      <c r="H160" s="41" t="s">
        <v>4</v>
      </c>
      <c r="I160" s="41" t="s">
        <v>2</v>
      </c>
      <c r="J160" s="41" t="s">
        <v>5</v>
      </c>
      <c r="K160" s="41" t="s">
        <v>2</v>
      </c>
      <c r="L160" s="41" t="s">
        <v>9</v>
      </c>
      <c r="M160" s="13" t="s">
        <v>2</v>
      </c>
      <c r="N160" s="10"/>
    </row>
    <row r="161" spans="1:14" x14ac:dyDescent="0.25">
      <c r="A161" s="56"/>
      <c r="B161" s="15"/>
      <c r="C161" s="16"/>
      <c r="D161" s="18" t="s">
        <v>6</v>
      </c>
      <c r="E161" s="17">
        <f>LARGE(E162:E170,1)+LARGE(E162:E170,2)+LARGE(E162:E170,3)</f>
        <v>0</v>
      </c>
      <c r="F161" s="18" t="s">
        <v>6</v>
      </c>
      <c r="G161" s="17">
        <f>LARGE(G162:G170,1)+LARGE(G162:G170,2)+LARGE(G162:G170,3)</f>
        <v>0</v>
      </c>
      <c r="H161" s="18" t="s">
        <v>20</v>
      </c>
      <c r="I161" s="17">
        <f>LARGE(I162:I170,1)+LARGE(I162:I170,2)+LARGE(I162:I170,3)</f>
        <v>0</v>
      </c>
      <c r="J161" s="18" t="s">
        <v>20</v>
      </c>
      <c r="K161" s="17">
        <f>LARGE(K162:K170,1)+LARGE(K162:K170,2)+LARGE(K162:K170,3)</f>
        <v>0</v>
      </c>
      <c r="L161" s="18" t="s">
        <v>20</v>
      </c>
      <c r="M161" s="19">
        <f>LARGE(M162:M170,1)+LARGE(M162:M170,2)+LARGE(M162:M170,3)</f>
        <v>0</v>
      </c>
      <c r="N161" s="20"/>
    </row>
    <row r="162" spans="1:14" x14ac:dyDescent="0.25">
      <c r="A162" s="50">
        <v>1</v>
      </c>
      <c r="B162" s="26"/>
      <c r="C162" s="33"/>
      <c r="D162" s="28"/>
      <c r="E162" s="42">
        <f>MAX(IF(D162&lt;&gt;"",ROUNDDOWN(1000-faktorer!$C$2*(D162-faktorer!$B$2)*100,0),0),0)</f>
        <v>0</v>
      </c>
      <c r="F162" s="28"/>
      <c r="G162" s="42">
        <f>MAX(IF(F162&lt;&gt;"",ROUNDDOWN(1000-faktorer!$C$7*(F162-faktorer!$B$7)*10,0),0),0)</f>
        <v>0</v>
      </c>
      <c r="H162" s="28"/>
      <c r="I162" s="42">
        <f>MAX(IF(H162&lt;&gt;"",ROUNDDOWN(1000+faktorer!$C$4*(H162-faktorer!$B$4)*100,0),0),0)</f>
        <v>0</v>
      </c>
      <c r="J162" s="30"/>
      <c r="K162" s="42">
        <f>MAX(IF(J162&lt;&gt;"",ROUNDDOWN((IF(J162&lt;7.04,894,1000))+IF(J162&lt;7.04,faktorer!$E$5,IF(J162&lt;8.8,faktorer!$D$5,faktorer!$C$5))*(J162-IF(J162&lt;7.04,7.04,faktorer!$B$5))*100,0),0),0)</f>
        <v>0</v>
      </c>
      <c r="L162" s="30"/>
      <c r="M162" s="44">
        <f>MAX(IF(L162&lt;&gt;"",ROUNDDOWN((IF(L162&lt;28,828,1000))+IF(L162&lt;28,faktorer!$E$6,IF(L162&lt;35,faktorer!$D$6,faktorer!$C$6))*(L162-IF(L162&lt;28,28,faktorer!$B$6))*100,0),0),0)</f>
        <v>0</v>
      </c>
      <c r="N162" s="10"/>
    </row>
    <row r="163" spans="1:14" x14ac:dyDescent="0.25">
      <c r="A163" s="50">
        <v>2</v>
      </c>
      <c r="B163" s="26"/>
      <c r="C163" s="33"/>
      <c r="D163" s="28"/>
      <c r="E163" s="42">
        <f>MAX(IF(D163&lt;&gt;"",ROUNDDOWN(1000-faktorer!$C$2*(D163-faktorer!$B$2)*100,0),0),0)</f>
        <v>0</v>
      </c>
      <c r="F163" s="28"/>
      <c r="G163" s="42">
        <f>MAX(IF(F163&lt;&gt;"",ROUNDDOWN(1000-faktorer!$C$7*(F163-faktorer!$B$7)*10,0),0),0)</f>
        <v>0</v>
      </c>
      <c r="H163" s="30"/>
      <c r="I163" s="42">
        <f>MAX(IF(H163&lt;&gt;"",ROUNDDOWN(1000+faktorer!$C$4*(H163-faktorer!$B$4)*100,0),0),0)</f>
        <v>0</v>
      </c>
      <c r="J163" s="30"/>
      <c r="K163" s="42">
        <f>MAX(IF(J163&lt;&gt;"",ROUNDDOWN((IF(J163&lt;7.04,894,1000))+IF(J163&lt;7.04,faktorer!$E$5,IF(J163&lt;8.8,faktorer!$D$5,faktorer!$C$5))*(J163-IF(J163&lt;7.04,7.04,faktorer!$B$5))*100,0),0),0)</f>
        <v>0</v>
      </c>
      <c r="L163" s="30"/>
      <c r="M163" s="44">
        <f>MAX(IF(L163&lt;&gt;"",ROUNDDOWN((IF(L163&lt;28,828,1000))+IF(L163&lt;28,faktorer!$E$6,IF(L163&lt;35,faktorer!$D$6,faktorer!$C$6))*(L163-IF(L163&lt;28,28,faktorer!$B$6))*100,0),0),0)</f>
        <v>0</v>
      </c>
      <c r="N163" s="10"/>
    </row>
    <row r="164" spans="1:14" x14ac:dyDescent="0.25">
      <c r="A164" s="50">
        <v>3</v>
      </c>
      <c r="B164" s="26"/>
      <c r="C164" s="33"/>
      <c r="D164" s="28"/>
      <c r="E164" s="42">
        <f>MAX(IF(D164&lt;&gt;"",ROUNDDOWN(1000-faktorer!$C$2*(D164-faktorer!$B$2)*100,0),0),0)</f>
        <v>0</v>
      </c>
      <c r="F164" s="28"/>
      <c r="G164" s="42">
        <f>MAX(IF(F164&lt;&gt;"",ROUNDDOWN(1000-faktorer!$C$7*(F164-faktorer!$B$7)*10,0),0),0)</f>
        <v>0</v>
      </c>
      <c r="H164" s="30"/>
      <c r="I164" s="42">
        <f>MAX(IF(H164&lt;&gt;"",ROUNDDOWN(1000+faktorer!$C$4*(H164-faktorer!$B$4)*100,0),0),0)</f>
        <v>0</v>
      </c>
      <c r="J164" s="30"/>
      <c r="K164" s="42">
        <f>MAX(IF(J164&lt;&gt;"",ROUNDDOWN((IF(J164&lt;7.04,894,1000))+IF(J164&lt;7.04,faktorer!$E$5,IF(J164&lt;8.8,faktorer!$D$5,faktorer!$C$5))*(J164-IF(J164&lt;7.04,7.04,faktorer!$B$5))*100,0),0),0)</f>
        <v>0</v>
      </c>
      <c r="L164" s="30"/>
      <c r="M164" s="44">
        <f>MAX(IF(L164&lt;&gt;"",ROUNDDOWN((IF(L164&lt;28,828,1000))+IF(L164&lt;28,faktorer!$E$6,IF(L164&lt;35,faktorer!$D$6,faktorer!$C$6))*(L164-IF(L164&lt;28,28,faktorer!$B$6))*100,0),0),0)</f>
        <v>0</v>
      </c>
      <c r="N164" s="10"/>
    </row>
    <row r="165" spans="1:14" x14ac:dyDescent="0.25">
      <c r="A165" s="50">
        <v>4</v>
      </c>
      <c r="B165" s="26"/>
      <c r="C165" s="33"/>
      <c r="D165" s="28"/>
      <c r="E165" s="42">
        <f>MAX(IF(D165&lt;&gt;"",ROUNDDOWN(1000-faktorer!$C$2*(D165-faktorer!$B$2)*100,0),0),0)</f>
        <v>0</v>
      </c>
      <c r="F165" s="28"/>
      <c r="G165" s="42">
        <f>MAX(IF(F165&lt;&gt;"",ROUNDDOWN(1000-faktorer!$C$7*(F165-faktorer!$B$7)*10,0),0),0)</f>
        <v>0</v>
      </c>
      <c r="H165" s="30"/>
      <c r="I165" s="42">
        <f>MAX(IF(H165&lt;&gt;"",ROUNDDOWN(1000+faktorer!$C$4*(H165-faktorer!$B$4)*100,0),0),0)</f>
        <v>0</v>
      </c>
      <c r="J165" s="30"/>
      <c r="K165" s="42">
        <f>MAX(IF(J165&lt;&gt;"",ROUNDDOWN((IF(J165&lt;7.04,894,1000))+IF(J165&lt;7.04,faktorer!$E$5,IF(J165&lt;8.8,faktorer!$D$5,faktorer!$C$5))*(J165-IF(J165&lt;7.04,7.04,faktorer!$B$5))*100,0),0),0)</f>
        <v>0</v>
      </c>
      <c r="L165" s="30"/>
      <c r="M165" s="44">
        <f>MAX(IF(L165&lt;&gt;"",ROUNDDOWN((IF(L165&lt;28,828,1000))+IF(L165&lt;28,faktorer!$E$6,IF(L165&lt;35,faktorer!$D$6,faktorer!$C$6))*(L165-IF(L165&lt;28,28,faktorer!$B$6))*100,0),0),0)</f>
        <v>0</v>
      </c>
      <c r="N165" s="10"/>
    </row>
    <row r="166" spans="1:14" x14ac:dyDescent="0.25">
      <c r="A166" s="50">
        <v>5</v>
      </c>
      <c r="B166" s="26"/>
      <c r="C166" s="33"/>
      <c r="D166" s="28"/>
      <c r="E166" s="42">
        <f>MAX(IF(D166&lt;&gt;"",ROUNDDOWN(1000-faktorer!$C$2*(D166-faktorer!$B$2)*100,0),0),0)</f>
        <v>0</v>
      </c>
      <c r="F166" s="28"/>
      <c r="G166" s="42">
        <f>MAX(IF(F166&lt;&gt;"",ROUNDDOWN(1000-faktorer!$C$7*(F166-faktorer!$B$7)*10,0),0),0)</f>
        <v>0</v>
      </c>
      <c r="H166" s="30"/>
      <c r="I166" s="42">
        <f>MAX(IF(H166&lt;&gt;"",ROUNDDOWN(1000+faktorer!$C$4*(H166-faktorer!$B$4)*100,0),0),0)</f>
        <v>0</v>
      </c>
      <c r="J166" s="30"/>
      <c r="K166" s="42">
        <f>MAX(IF(J166&lt;&gt;"",ROUNDDOWN((IF(J166&lt;7.04,894,1000))+IF(J166&lt;7.04,faktorer!$E$5,IF(J166&lt;8.8,faktorer!$D$5,faktorer!$C$5))*(J166-IF(J166&lt;7.04,7.04,faktorer!$B$5))*100,0),0),0)</f>
        <v>0</v>
      </c>
      <c r="L166" s="30"/>
      <c r="M166" s="44">
        <f>MAX(IF(L166&lt;&gt;"",ROUNDDOWN((IF(L166&lt;28,828,1000))+IF(L166&lt;28,faktorer!$E$6,IF(L166&lt;35,faktorer!$D$6,faktorer!$C$6))*(L166-IF(L166&lt;28,28,faktorer!$B$6))*100,0),0),0)</f>
        <v>0</v>
      </c>
      <c r="N166" s="10"/>
    </row>
    <row r="167" spans="1:14" x14ac:dyDescent="0.25">
      <c r="A167" s="50">
        <v>6</v>
      </c>
      <c r="B167" s="26"/>
      <c r="C167" s="33"/>
      <c r="D167" s="28"/>
      <c r="E167" s="42">
        <f>MAX(IF(D167&lt;&gt;"",ROUNDDOWN(1000-faktorer!$C$2*(D167-faktorer!$B$2)*100,0),0),0)</f>
        <v>0</v>
      </c>
      <c r="F167" s="28"/>
      <c r="G167" s="42">
        <f>MAX(IF(F167&lt;&gt;"",ROUNDDOWN(1000-faktorer!$C$7*(F167-faktorer!$B$7)*10,0),0),0)</f>
        <v>0</v>
      </c>
      <c r="H167" s="30"/>
      <c r="I167" s="42">
        <f>MAX(IF(H167&lt;&gt;"",ROUNDDOWN(1000+faktorer!$C$4*(H167-faktorer!$B$4)*100,0),0),0)</f>
        <v>0</v>
      </c>
      <c r="J167" s="30"/>
      <c r="K167" s="42">
        <f>MAX(IF(J167&lt;&gt;"",ROUNDDOWN((IF(J167&lt;7.04,894,1000))+IF(J167&lt;7.04,faktorer!$E$5,IF(J167&lt;8.8,faktorer!$D$5,faktorer!$C$5))*(J167-IF(J167&lt;7.04,7.04,faktorer!$B$5))*100,0),0),0)</f>
        <v>0</v>
      </c>
      <c r="L167" s="30"/>
      <c r="M167" s="44">
        <f>MAX(IF(L167&lt;&gt;"",ROUNDDOWN((IF(L167&lt;28,828,1000))+IF(L167&lt;28,faktorer!$E$6,IF(L167&lt;35,faktorer!$D$6,faktorer!$C$6))*(L167-IF(L167&lt;28,28,faktorer!$B$6))*100,0),0),0)</f>
        <v>0</v>
      </c>
      <c r="N167" s="10"/>
    </row>
    <row r="168" spans="1:14" x14ac:dyDescent="0.25">
      <c r="A168" s="50">
        <v>7</v>
      </c>
      <c r="B168" s="26"/>
      <c r="C168" s="33"/>
      <c r="D168" s="28"/>
      <c r="E168" s="42">
        <f>MAX(IF(D168&lt;&gt;"",ROUNDDOWN(1000-faktorer!$C$2*(D168-faktorer!$B$2)*100,0),0),0)</f>
        <v>0</v>
      </c>
      <c r="F168" s="28"/>
      <c r="G168" s="42">
        <f>MAX(IF(F168&lt;&gt;"",ROUNDDOWN(1000-faktorer!$C$7*(F168-faktorer!$B$7)*10,0),0),0)</f>
        <v>0</v>
      </c>
      <c r="H168" s="30"/>
      <c r="I168" s="42">
        <f>MAX(IF(H168&lt;&gt;"",ROUNDDOWN(1000+faktorer!$C$4*(H168-faktorer!$B$4)*100,0),0),0)</f>
        <v>0</v>
      </c>
      <c r="J168" s="30"/>
      <c r="K168" s="42">
        <f>MAX(IF(J168&lt;&gt;"",ROUNDDOWN((IF(J168&lt;7.04,894,1000))+IF(J168&lt;7.04,faktorer!$E$5,IF(J168&lt;8.8,faktorer!$D$5,faktorer!$C$5))*(J168-IF(J168&lt;7.04,7.04,faktorer!$B$5))*100,0),0),0)</f>
        <v>0</v>
      </c>
      <c r="L168" s="30"/>
      <c r="M168" s="44">
        <f>MAX(IF(L168&lt;&gt;"",ROUNDDOWN((IF(L168&lt;28,828,1000))+IF(L168&lt;28,faktorer!$E$6,IF(L168&lt;35,faktorer!$D$6,faktorer!$C$6))*(L168-IF(L168&lt;28,28,faktorer!$B$6))*100,0),0),0)</f>
        <v>0</v>
      </c>
      <c r="N168" s="10"/>
    </row>
    <row r="169" spans="1:14" x14ac:dyDescent="0.25">
      <c r="A169" s="50">
        <v>8</v>
      </c>
      <c r="B169" s="26"/>
      <c r="C169" s="33"/>
      <c r="D169" s="28"/>
      <c r="E169" s="42">
        <f>MAX(IF(D169&lt;&gt;"",ROUNDDOWN(1000-faktorer!$C$2*(D169-faktorer!$B$2)*100,0),0),0)</f>
        <v>0</v>
      </c>
      <c r="F169" s="28"/>
      <c r="G169" s="42">
        <f>MAX(IF(F169&lt;&gt;"",ROUNDDOWN(1000-faktorer!$C$7*(F169-faktorer!$B$7)*10,0),0),0)</f>
        <v>0</v>
      </c>
      <c r="H169" s="30"/>
      <c r="I169" s="42">
        <f>MAX(IF(H169&lt;&gt;"",ROUNDDOWN(1000+faktorer!$C$4*(H169-faktorer!$B$4)*100,0),0),0)</f>
        <v>0</v>
      </c>
      <c r="J169" s="30"/>
      <c r="K169" s="42">
        <f>MAX(IF(J169&lt;&gt;"",ROUNDDOWN((IF(J169&lt;7.04,894,1000))+IF(J169&lt;7.04,faktorer!$E$5,IF(J169&lt;8.8,faktorer!$D$5,faktorer!$C$5))*(J169-IF(J169&lt;7.04,7.04,faktorer!$B$5))*100,0),0),0)</f>
        <v>0</v>
      </c>
      <c r="L169" s="30"/>
      <c r="M169" s="44">
        <f>MAX(IF(L169&lt;&gt;"",ROUNDDOWN((IF(L169&lt;28,828,1000))+IF(L169&lt;28,faktorer!$E$6,IF(L169&lt;35,faktorer!$D$6,faktorer!$C$6))*(L169-IF(L169&lt;28,28,faktorer!$B$6))*100,0),0),0)</f>
        <v>0</v>
      </c>
      <c r="N169" s="10"/>
    </row>
    <row r="170" spans="1:14" x14ac:dyDescent="0.25">
      <c r="A170" s="50">
        <v>9</v>
      </c>
      <c r="B170" s="27"/>
      <c r="C170" s="34"/>
      <c r="D170" s="29"/>
      <c r="E170" s="43">
        <f>MAX(IF(D170&lt;&gt;"",ROUNDDOWN(1000-faktorer!$C$2*(D170-faktorer!$B$2)*100,0),0),0)</f>
        <v>0</v>
      </c>
      <c r="F170" s="29"/>
      <c r="G170" s="43">
        <f>MAX(IF(F170&lt;&gt;"",ROUNDDOWN(1000-faktorer!$C$7*(F170-faktorer!$B$7)*10,0),0),0)</f>
        <v>0</v>
      </c>
      <c r="H170" s="31"/>
      <c r="I170" s="43">
        <f>MAX(IF(H170&lt;&gt;"",ROUNDDOWN(1000+faktorer!$C$4*(H170-faktorer!$B$4)*100,0),0),0)</f>
        <v>0</v>
      </c>
      <c r="J170" s="31"/>
      <c r="K170" s="43">
        <f>MAX(IF(J170&lt;&gt;"",ROUNDDOWN((IF(J170&lt;7.04,894,1000))+IF(J170&lt;7.04,faktorer!$E$5,IF(J170&lt;8.8,faktorer!$D$5,faktorer!$C$5))*(J170-IF(J170&lt;7.04,7.04,faktorer!$B$5))*100,0),0),0)</f>
        <v>0</v>
      </c>
      <c r="L170" s="31"/>
      <c r="M170" s="45">
        <f>MAX(IF(L170&lt;&gt;"",ROUNDDOWN((IF(L170&lt;28,828,1000))+IF(L170&lt;28,faktorer!$E$6,IF(L170&lt;35,faktorer!$D$6,faktorer!$C$6))*(L170-IF(L170&lt;28,28,faktorer!$B$6))*100,0),0),0)</f>
        <v>0</v>
      </c>
      <c r="N170" s="10"/>
    </row>
    <row r="171" spans="1:14" x14ac:dyDescent="0.25">
      <c r="B171" s="11"/>
      <c r="C171" s="12"/>
      <c r="D171" s="18" t="s">
        <v>6</v>
      </c>
      <c r="E171" s="65"/>
      <c r="F171" s="41"/>
      <c r="G171" s="41"/>
      <c r="H171" s="41"/>
      <c r="I171" s="41"/>
      <c r="J171" s="21"/>
      <c r="K171" s="41"/>
      <c r="L171" s="41"/>
      <c r="M171" s="41"/>
      <c r="N171" s="22"/>
    </row>
    <row r="172" spans="1:14" x14ac:dyDescent="0.25">
      <c r="B172" s="11" t="s">
        <v>19</v>
      </c>
      <c r="C172" s="12" t="s">
        <v>1</v>
      </c>
      <c r="D172" s="29"/>
      <c r="E172" s="45">
        <f>MAX(IF(D172&lt;&gt;"",ROUNDDOWN(1000-faktorer!$C$8*(D172-faktorer!$B$8)*100,0),0),0)</f>
        <v>0</v>
      </c>
      <c r="F172" s="41"/>
      <c r="G172" s="41"/>
      <c r="H172" s="41"/>
      <c r="I172" s="41"/>
      <c r="J172" s="41"/>
      <c r="K172" s="41"/>
      <c r="L172" s="41"/>
      <c r="M172" s="41"/>
      <c r="N172" s="22"/>
    </row>
    <row r="173" spans="1:14" ht="13" thickBot="1" x14ac:dyDescent="0.3">
      <c r="A173" s="50">
        <v>1</v>
      </c>
      <c r="B173" s="26"/>
      <c r="C173" s="33"/>
      <c r="D173" s="41"/>
      <c r="E173" s="41"/>
      <c r="F173" s="41"/>
      <c r="G173" s="41"/>
      <c r="H173" s="41"/>
      <c r="I173" s="41"/>
      <c r="J173" s="21"/>
      <c r="K173" s="41"/>
      <c r="L173" s="41"/>
      <c r="M173" s="41"/>
      <c r="N173" s="22"/>
    </row>
    <row r="174" spans="1:14" ht="13" thickBot="1" x14ac:dyDescent="0.3">
      <c r="A174" s="50">
        <v>2</v>
      </c>
      <c r="B174" s="26"/>
      <c r="C174" s="33"/>
      <c r="D174" s="41"/>
      <c r="E174" s="41"/>
      <c r="F174" s="41"/>
      <c r="G174" s="21" t="s">
        <v>11</v>
      </c>
      <c r="H174" s="41"/>
      <c r="I174" s="41"/>
      <c r="J174" s="55">
        <f>E161+G161+I161+K161+M161+E172</f>
        <v>0</v>
      </c>
      <c r="K174" s="41"/>
      <c r="L174" s="41"/>
      <c r="M174" s="41"/>
      <c r="N174" s="22"/>
    </row>
    <row r="175" spans="1:14" x14ac:dyDescent="0.25">
      <c r="A175" s="50">
        <v>3</v>
      </c>
      <c r="B175" s="26"/>
      <c r="C175" s="33"/>
      <c r="D175" s="41"/>
      <c r="E175" s="41"/>
      <c r="F175" s="41"/>
      <c r="G175" s="41"/>
      <c r="H175" s="41"/>
      <c r="I175" s="41"/>
      <c r="J175" s="21"/>
      <c r="K175" s="41"/>
      <c r="L175" s="41"/>
      <c r="M175" s="41"/>
      <c r="N175" s="22"/>
    </row>
    <row r="176" spans="1:14" x14ac:dyDescent="0.25">
      <c r="A176" s="50">
        <v>4</v>
      </c>
      <c r="B176" s="26"/>
      <c r="C176" s="33"/>
      <c r="D176" s="41"/>
      <c r="E176" s="41"/>
      <c r="F176" s="41"/>
      <c r="G176" s="41"/>
      <c r="H176" s="41"/>
      <c r="I176" s="41"/>
      <c r="J176" s="21"/>
      <c r="K176" s="41"/>
      <c r="L176" s="41"/>
      <c r="M176" s="41"/>
      <c r="N176" s="22"/>
    </row>
    <row r="177" spans="1:14" x14ac:dyDescent="0.25">
      <c r="A177" s="50">
        <v>5</v>
      </c>
      <c r="B177" s="26"/>
      <c r="C177" s="33"/>
      <c r="D177" s="41"/>
      <c r="E177" s="41"/>
      <c r="F177" s="41"/>
      <c r="G177" s="41"/>
      <c r="H177" s="41"/>
      <c r="I177" s="41"/>
      <c r="J177" s="21"/>
      <c r="K177" s="41"/>
      <c r="L177" s="41"/>
      <c r="M177" s="41"/>
      <c r="N177" s="22"/>
    </row>
    <row r="178" spans="1:14" ht="13" thickBot="1" x14ac:dyDescent="0.3">
      <c r="B178" s="49"/>
      <c r="C178" s="23"/>
      <c r="D178" s="23"/>
      <c r="E178" s="23"/>
      <c r="F178" s="23"/>
      <c r="G178" s="23"/>
      <c r="H178" s="23"/>
      <c r="I178" s="23"/>
      <c r="J178" s="24"/>
      <c r="K178" s="23"/>
      <c r="L178" s="23"/>
      <c r="M178" s="23"/>
      <c r="N178" s="25"/>
    </row>
    <row r="179" spans="1:14" x14ac:dyDescent="0.25">
      <c r="A179" s="53"/>
      <c r="B179" s="51"/>
      <c r="C179" s="51"/>
      <c r="D179" s="51"/>
      <c r="E179" s="51"/>
      <c r="F179" s="51"/>
      <c r="G179" s="51"/>
      <c r="H179" s="51"/>
      <c r="I179" s="51"/>
      <c r="J179" s="52"/>
      <c r="K179" s="51"/>
      <c r="L179" s="51"/>
      <c r="M179" s="51"/>
      <c r="N179" s="54"/>
    </row>
    <row r="180" spans="1:14" x14ac:dyDescent="0.25">
      <c r="A180" s="53"/>
      <c r="B180" s="51"/>
      <c r="C180" s="51"/>
      <c r="D180" s="51"/>
      <c r="E180" s="51"/>
      <c r="F180" s="51"/>
      <c r="G180" s="51"/>
      <c r="H180" s="51"/>
      <c r="I180" s="51"/>
      <c r="J180" s="52"/>
      <c r="K180" s="51"/>
      <c r="L180" s="51"/>
      <c r="M180" s="51"/>
      <c r="N180" s="54"/>
    </row>
  </sheetData>
  <mergeCells count="12">
    <mergeCell ref="B1:N1"/>
    <mergeCell ref="C38:G38"/>
    <mergeCell ref="C3:G3"/>
    <mergeCell ref="C4:G4"/>
    <mergeCell ref="C5:G5"/>
    <mergeCell ref="C6:G6"/>
    <mergeCell ref="C14:G14"/>
    <mergeCell ref="C62:G62"/>
    <mergeCell ref="C85:G85"/>
    <mergeCell ref="C109:G109"/>
    <mergeCell ref="C133:G133"/>
    <mergeCell ref="C157:G157"/>
  </mergeCells>
  <phoneticPr fontId="1" type="noConversion"/>
  <pageMargins left="0.55118110236220474" right="0.55118110236220474" top="0.78740157480314965" bottom="0.78740157480314965" header="0.51181102362204722" footer="0.51181102362204722"/>
  <pageSetup paperSize="9" orientation="landscape" horizontalDpi="300" verticalDpi="300" r:id="rId1"/>
  <headerFooter alignWithMargins="0"/>
  <rowBreaks count="3" manualBreakCount="3">
    <brk id="59" max="16383" man="1"/>
    <brk id="82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9"/>
  <sheetViews>
    <sheetView workbookViewId="0">
      <selection activeCell="G9" sqref="G9"/>
    </sheetView>
  </sheetViews>
  <sheetFormatPr defaultColWidth="9.08984375" defaultRowHeight="15" x14ac:dyDescent="0.3"/>
  <cols>
    <col min="1" max="1" width="30.6328125" style="37" bestFit="1" customWidth="1"/>
    <col min="2" max="2" width="9.08984375" style="36"/>
    <col min="3" max="16384" width="9.08984375" style="35"/>
  </cols>
  <sheetData>
    <row r="1" spans="1:4" s="38" customFormat="1" x14ac:dyDescent="0.3">
      <c r="A1" s="39" t="s">
        <v>18</v>
      </c>
      <c r="B1" s="40" t="s">
        <v>10</v>
      </c>
    </row>
    <row r="2" spans="1:4" x14ac:dyDescent="0.3">
      <c r="A2" s="37">
        <f>Poängprotokoll!C14</f>
        <v>0</v>
      </c>
      <c r="B2" s="36">
        <f>Poängprotokoll!J31</f>
        <v>0</v>
      </c>
    </row>
    <row r="3" spans="1:4" x14ac:dyDescent="0.3">
      <c r="A3" s="37">
        <f>Poängprotokoll!C38</f>
        <v>0</v>
      </c>
      <c r="B3" s="36">
        <f>Poängprotokoll!J55</f>
        <v>0</v>
      </c>
    </row>
    <row r="4" spans="1:4" x14ac:dyDescent="0.3">
      <c r="A4" s="37">
        <f>Poängprotokoll!C62</f>
        <v>0</v>
      </c>
      <c r="B4" s="36">
        <f>Poängprotokoll!J78</f>
        <v>0</v>
      </c>
      <c r="D4" s="35" t="s">
        <v>27</v>
      </c>
    </row>
    <row r="5" spans="1:4" x14ac:dyDescent="0.3">
      <c r="A5" s="37">
        <f>Poängprotokoll!C85</f>
        <v>0</v>
      </c>
      <c r="B5" s="36">
        <f>Poängprotokoll!J102</f>
        <v>0</v>
      </c>
    </row>
    <row r="6" spans="1:4" x14ac:dyDescent="0.3">
      <c r="A6" s="37">
        <f>Poängprotokoll!C109</f>
        <v>0</v>
      </c>
      <c r="B6" s="36">
        <f>Poängprotokoll!J126</f>
        <v>0</v>
      </c>
    </row>
    <row r="7" spans="1:4" x14ac:dyDescent="0.3">
      <c r="A7" s="37">
        <f>Poängprotokoll!C133</f>
        <v>0</v>
      </c>
      <c r="B7" s="36">
        <f>Poängprotokoll!J150</f>
        <v>0</v>
      </c>
    </row>
    <row r="8" spans="1:4" x14ac:dyDescent="0.3">
      <c r="A8" s="37">
        <f>Poängprotokoll!C157</f>
        <v>0</v>
      </c>
      <c r="B8" s="36">
        <f>Poängprotokoll!J174</f>
        <v>0</v>
      </c>
    </row>
    <row r="9" spans="1:4" x14ac:dyDescent="0.3">
      <c r="A9" s="37" t="e">
        <f>Poängprotokoll!#REF!</f>
        <v>#REF!</v>
      </c>
      <c r="B9" s="36" t="e">
        <f>Poängprotokoll!#REF!</f>
        <v>#REF!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I28" sqref="I28"/>
    </sheetView>
  </sheetViews>
  <sheetFormatPr defaultRowHeight="12.5" x14ac:dyDescent="0.25"/>
  <sheetData>
    <row r="1" spans="1:5" x14ac:dyDescent="0.25">
      <c r="B1" t="s">
        <v>25</v>
      </c>
      <c r="C1" t="s">
        <v>26</v>
      </c>
    </row>
    <row r="2" spans="1:5" x14ac:dyDescent="0.25">
      <c r="A2" t="s">
        <v>22</v>
      </c>
      <c r="B2">
        <v>8.85</v>
      </c>
      <c r="C2">
        <v>2.7</v>
      </c>
    </row>
    <row r="3" spans="1:5" x14ac:dyDescent="0.25">
      <c r="A3" t="s">
        <v>3</v>
      </c>
      <c r="B3">
        <v>1.34</v>
      </c>
      <c r="C3">
        <v>7.5</v>
      </c>
    </row>
    <row r="4" spans="1:5" x14ac:dyDescent="0.25">
      <c r="A4" t="s">
        <v>4</v>
      </c>
      <c r="B4">
        <v>4.3499999999999996</v>
      </c>
      <c r="C4">
        <v>2.1</v>
      </c>
    </row>
    <row r="5" spans="1:5" x14ac:dyDescent="0.25">
      <c r="A5" t="s">
        <v>5</v>
      </c>
      <c r="B5">
        <v>8.8000000000000007</v>
      </c>
      <c r="C5">
        <v>0.3</v>
      </c>
      <c r="D5">
        <v>0.6</v>
      </c>
      <c r="E5">
        <v>1.2</v>
      </c>
    </row>
    <row r="6" spans="1:5" x14ac:dyDescent="0.25">
      <c r="A6" t="s">
        <v>9</v>
      </c>
      <c r="B6">
        <v>35</v>
      </c>
      <c r="C6">
        <v>0.1</v>
      </c>
      <c r="D6">
        <v>0.2</v>
      </c>
      <c r="E6">
        <v>0.4</v>
      </c>
    </row>
    <row r="7" spans="1:5" x14ac:dyDescent="0.25">
      <c r="A7" t="s">
        <v>23</v>
      </c>
      <c r="B7" s="62">
        <v>76</v>
      </c>
      <c r="C7">
        <v>2.6</v>
      </c>
    </row>
    <row r="8" spans="1:5" x14ac:dyDescent="0.25">
      <c r="A8" t="s">
        <v>24</v>
      </c>
      <c r="B8">
        <v>65</v>
      </c>
      <c r="C8">
        <v>0.5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484FF0282155428F2A31D519EE2020" ma:contentTypeVersion="9" ma:contentTypeDescription="Skapa ett nytt dokument." ma:contentTypeScope="" ma:versionID="76714d5cda9f42207e17f5b1fc1e89b0">
  <xsd:schema xmlns:xsd="http://www.w3.org/2001/XMLSchema" xmlns:xs="http://www.w3.org/2001/XMLSchema" xmlns:p="http://schemas.microsoft.com/office/2006/metadata/properties" xmlns:ns3="4e6bb4d1-3000-4c59-9358-968fb02ef6f5" xmlns:ns4="120f6d9e-2e8d-4364-bda0-3d25455d2d8f" targetNamespace="http://schemas.microsoft.com/office/2006/metadata/properties" ma:root="true" ma:fieldsID="fa7873382667e0e716227c1c3bb45dab" ns3:_="" ns4:_="">
    <xsd:import namespace="4e6bb4d1-3000-4c59-9358-968fb02ef6f5"/>
    <xsd:import namespace="120f6d9e-2e8d-4364-bda0-3d25455d2d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bb4d1-3000-4c59-9358-968fb02ef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f6d9e-2e8d-4364-bda0-3d25455d2d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135A31-BDBB-431B-BC42-41AB24096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bb4d1-3000-4c59-9358-968fb02ef6f5"/>
    <ds:schemaRef ds:uri="120f6d9e-2e8d-4364-bda0-3d25455d2d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5539C2-2B14-40C8-A03A-DCC6BF7DE66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20f6d9e-2e8d-4364-bda0-3d25455d2d8f"/>
    <ds:schemaRef ds:uri="4e6bb4d1-3000-4c59-9358-968fb02ef6f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0EB3D3-F306-4C3C-B585-6C8ACE99B3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Poängprotokoll</vt:lpstr>
      <vt:lpstr>Sammanställning</vt:lpstr>
      <vt:lpstr>faktorer</vt:lpstr>
    </vt:vector>
  </TitlesOfParts>
  <Company>Svenska Friidrottsförbundet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Ingemar Hedin</cp:lastModifiedBy>
  <cp:lastPrinted>2022-05-21T07:46:13Z</cp:lastPrinted>
  <dcterms:created xsi:type="dcterms:W3CDTF">2007-04-27T08:59:59Z</dcterms:created>
  <dcterms:modified xsi:type="dcterms:W3CDTF">2022-05-21T08:00:41Z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0x010100F3484FF0282155428F2A31D519EE2020</vt:lpwstr>
  </property>
</Properties>
</file>